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005AA67E-F7F6-4D5E-8AA2-1C9E87C397B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3" r:id="rId1"/>
    <sheet name="2021-2022" sheetId="5" r:id="rId2"/>
  </sheets>
  <definedNames>
    <definedName name="_xlnm.Print_Area" localSheetId="0">'2020'!$A$1:$H$135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5" l="1"/>
  <c r="G66" i="3"/>
  <c r="F118" i="3" l="1"/>
  <c r="H118" i="3"/>
  <c r="H115" i="3" s="1"/>
  <c r="F115" i="3"/>
  <c r="H119" i="3"/>
  <c r="G118" i="3" l="1"/>
  <c r="G120" i="3"/>
  <c r="H120" i="3" s="1"/>
  <c r="G113" i="5"/>
  <c r="F113" i="5"/>
  <c r="G118" i="5"/>
  <c r="F118" i="5"/>
  <c r="H121" i="3"/>
  <c r="G91" i="3"/>
  <c r="G65" i="3"/>
  <c r="H45" i="3"/>
  <c r="G28" i="5" l="1"/>
  <c r="F88" i="5" l="1"/>
  <c r="F81" i="3" l="1"/>
  <c r="H66" i="3"/>
  <c r="H65" i="3" s="1"/>
  <c r="H82" i="3" l="1"/>
  <c r="H81" i="3"/>
  <c r="F130" i="5" l="1"/>
  <c r="F128" i="5"/>
  <c r="F124" i="5"/>
  <c r="F122" i="5"/>
  <c r="F111" i="5"/>
  <c r="F110" i="5" s="1"/>
  <c r="F107" i="5"/>
  <c r="F105" i="5"/>
  <c r="F99" i="5"/>
  <c r="F95" i="5"/>
  <c r="F94" i="5" s="1"/>
  <c r="F93" i="5" s="1"/>
  <c r="F87" i="5"/>
  <c r="F85" i="5"/>
  <c r="F83" i="5"/>
  <c r="F81" i="5"/>
  <c r="F78" i="5"/>
  <c r="F76" i="5"/>
  <c r="F72" i="5"/>
  <c r="F70" i="5"/>
  <c r="F66" i="5"/>
  <c r="F62" i="5"/>
  <c r="F59" i="5"/>
  <c r="F57" i="5"/>
  <c r="F52" i="5"/>
  <c r="F50" i="5"/>
  <c r="F49" i="5" s="1"/>
  <c r="F47" i="5"/>
  <c r="F46" i="5" s="1"/>
  <c r="F43" i="5"/>
  <c r="F42" i="5" s="1"/>
  <c r="F41" i="5" s="1"/>
  <c r="F39" i="5"/>
  <c r="F37" i="5"/>
  <c r="F35" i="5"/>
  <c r="F32" i="5"/>
  <c r="F31" i="5" s="1"/>
  <c r="F29" i="5"/>
  <c r="F28" i="5" s="1"/>
  <c r="F26" i="5"/>
  <c r="F24" i="5"/>
  <c r="F19" i="5"/>
  <c r="F18" i="5" s="1"/>
  <c r="F16" i="5"/>
  <c r="F15" i="5" s="1"/>
  <c r="F13" i="5"/>
  <c r="F12" i="5" s="1"/>
  <c r="G130" i="5"/>
  <c r="G128" i="5"/>
  <c r="G124" i="5"/>
  <c r="G122" i="5"/>
  <c r="G111" i="5"/>
  <c r="G110" i="5" s="1"/>
  <c r="G107" i="5"/>
  <c r="G105" i="5"/>
  <c r="G99" i="5"/>
  <c r="G95" i="5"/>
  <c r="G94" i="5" s="1"/>
  <c r="G93" i="5" s="1"/>
  <c r="G91" i="5"/>
  <c r="G88" i="5" s="1"/>
  <c r="G85" i="5"/>
  <c r="G83" i="5"/>
  <c r="G81" i="5"/>
  <c r="G78" i="5"/>
  <c r="G76" i="5"/>
  <c r="G72" i="5"/>
  <c r="G70" i="5"/>
  <c r="G66" i="5"/>
  <c r="G62" i="5"/>
  <c r="G59" i="5"/>
  <c r="G57" i="5"/>
  <c r="G52" i="5"/>
  <c r="G50" i="5"/>
  <c r="G49" i="5" s="1"/>
  <c r="G47" i="5"/>
  <c r="G46" i="5" s="1"/>
  <c r="G43" i="5"/>
  <c r="G42" i="5" s="1"/>
  <c r="G41" i="5" s="1"/>
  <c r="G39" i="5"/>
  <c r="G37" i="5"/>
  <c r="G35" i="5"/>
  <c r="G32" i="5"/>
  <c r="G31" i="5"/>
  <c r="G26" i="5"/>
  <c r="G24" i="5"/>
  <c r="G19" i="5"/>
  <c r="G18" i="5" s="1"/>
  <c r="G16" i="5"/>
  <c r="G15" i="5" s="1"/>
  <c r="G13" i="5"/>
  <c r="G12" i="5" s="1"/>
  <c r="G101" i="3"/>
  <c r="H105" i="3"/>
  <c r="F83" i="3"/>
  <c r="F70" i="3"/>
  <c r="G73" i="3"/>
  <c r="F65" i="3"/>
  <c r="F62" i="3" s="1"/>
  <c r="G58" i="3"/>
  <c r="H59" i="3"/>
  <c r="H58" i="3" s="1"/>
  <c r="G29" i="3"/>
  <c r="G28" i="3" s="1"/>
  <c r="H30" i="3"/>
  <c r="H29" i="3" s="1"/>
  <c r="H28" i="3" s="1"/>
  <c r="G53" i="3"/>
  <c r="H53" i="3" s="1"/>
  <c r="H54" i="3"/>
  <c r="H55" i="3"/>
  <c r="G26" i="3"/>
  <c r="H26" i="3" s="1"/>
  <c r="H27" i="3"/>
  <c r="F56" i="3" l="1"/>
  <c r="F56" i="5"/>
  <c r="F69" i="5"/>
  <c r="F80" i="5"/>
  <c r="F23" i="5"/>
  <c r="F34" i="5"/>
  <c r="F127" i="5"/>
  <c r="F126" i="5" s="1"/>
  <c r="F109" i="5"/>
  <c r="F98" i="5"/>
  <c r="F97" i="5" s="1"/>
  <c r="G80" i="5"/>
  <c r="F75" i="5"/>
  <c r="G75" i="5"/>
  <c r="G69" i="5"/>
  <c r="F61" i="5"/>
  <c r="F55" i="5" s="1"/>
  <c r="G34" i="5"/>
  <c r="F45" i="5"/>
  <c r="G23" i="5"/>
  <c r="G61" i="5"/>
  <c r="G98" i="5"/>
  <c r="G97" i="5" s="1"/>
  <c r="G109" i="5"/>
  <c r="G127" i="5"/>
  <c r="G126" i="5" s="1"/>
  <c r="G87" i="5"/>
  <c r="G45" i="5"/>
  <c r="G56" i="5"/>
  <c r="G11" i="5" l="1"/>
  <c r="F11" i="5"/>
  <c r="F68" i="5"/>
  <c r="F133" i="5" s="1"/>
  <c r="G68" i="5"/>
  <c r="G55" i="5"/>
  <c r="G133" i="5" l="1"/>
  <c r="H133" i="3"/>
  <c r="F129" i="3"/>
  <c r="F128" i="3" s="1"/>
  <c r="H127" i="3"/>
  <c r="H126" i="3" s="1"/>
  <c r="G126" i="3"/>
  <c r="H125" i="3"/>
  <c r="H124" i="3" s="1"/>
  <c r="G124" i="3"/>
  <c r="G115" i="3" s="1"/>
  <c r="H117" i="3"/>
  <c r="H116" i="3"/>
  <c r="H114" i="3"/>
  <c r="H113" i="3" s="1"/>
  <c r="H112" i="3" s="1"/>
  <c r="G113" i="3"/>
  <c r="G112" i="3" s="1"/>
  <c r="F112" i="3"/>
  <c r="H110" i="3"/>
  <c r="F109" i="3"/>
  <c r="H108" i="3"/>
  <c r="H106" i="3"/>
  <c r="H104" i="3"/>
  <c r="H102" i="3"/>
  <c r="F101" i="3"/>
  <c r="H98" i="3"/>
  <c r="H97" i="3" s="1"/>
  <c r="H96" i="3" s="1"/>
  <c r="H95" i="3" s="1"/>
  <c r="G97" i="3"/>
  <c r="G96" i="3" s="1"/>
  <c r="G95" i="3" s="1"/>
  <c r="F96" i="3"/>
  <c r="F95" i="3" s="1"/>
  <c r="H94" i="3"/>
  <c r="F90" i="3"/>
  <c r="G88" i="3"/>
  <c r="G84" i="3"/>
  <c r="H80" i="3"/>
  <c r="G79" i="3"/>
  <c r="H72" i="3"/>
  <c r="G71" i="3"/>
  <c r="G70" i="3" s="1"/>
  <c r="H68" i="3"/>
  <c r="G67" i="3"/>
  <c r="H64" i="3"/>
  <c r="G63" i="3"/>
  <c r="G62" i="3" s="1"/>
  <c r="H62" i="3" s="1"/>
  <c r="H61" i="3"/>
  <c r="G60" i="3"/>
  <c r="G57" i="3" s="1"/>
  <c r="H52" i="3"/>
  <c r="G51" i="3"/>
  <c r="G50" i="3" s="1"/>
  <c r="F51" i="3"/>
  <c r="F50" i="3" s="1"/>
  <c r="F46" i="3" s="1"/>
  <c r="H49" i="3"/>
  <c r="H48" i="3" s="1"/>
  <c r="G48" i="3"/>
  <c r="G47" i="3" s="1"/>
  <c r="H44" i="3"/>
  <c r="G43" i="3"/>
  <c r="G42" i="3" s="1"/>
  <c r="G41" i="3" s="1"/>
  <c r="F43" i="3"/>
  <c r="H40" i="3"/>
  <c r="H39" i="3" s="1"/>
  <c r="G39" i="3"/>
  <c r="G37" i="3"/>
  <c r="H37" i="3" s="1"/>
  <c r="H36" i="3"/>
  <c r="G35" i="3"/>
  <c r="H33" i="3"/>
  <c r="H32" i="3" s="1"/>
  <c r="H31" i="3" s="1"/>
  <c r="G32" i="3"/>
  <c r="G31" i="3" s="1"/>
  <c r="H25" i="3"/>
  <c r="G24" i="3"/>
  <c r="G23" i="3" s="1"/>
  <c r="H23" i="3" s="1"/>
  <c r="H22" i="3"/>
  <c r="H20" i="3"/>
  <c r="H17" i="3"/>
  <c r="H16" i="3" s="1"/>
  <c r="H15" i="3" s="1"/>
  <c r="G16" i="3"/>
  <c r="G15" i="3" s="1"/>
  <c r="H14" i="3"/>
  <c r="G13" i="3"/>
  <c r="G12" i="3" s="1"/>
  <c r="F11" i="3"/>
  <c r="F42" i="3" l="1"/>
  <c r="F41" i="3" s="1"/>
  <c r="G46" i="3"/>
  <c r="H46" i="3" s="1"/>
  <c r="H111" i="3"/>
  <c r="F111" i="3"/>
  <c r="F134" i="3" s="1"/>
  <c r="G107" i="3"/>
  <c r="H107" i="3" s="1"/>
  <c r="G111" i="3"/>
  <c r="H38" i="3"/>
  <c r="G19" i="3"/>
  <c r="G18" i="3" s="1"/>
  <c r="F100" i="3"/>
  <c r="F99" i="3" s="1"/>
  <c r="H35" i="3"/>
  <c r="H34" i="3" s="1"/>
  <c r="H47" i="3"/>
  <c r="H51" i="3"/>
  <c r="H50" i="3" s="1"/>
  <c r="H60" i="3"/>
  <c r="H63" i="3"/>
  <c r="H79" i="3"/>
  <c r="H92" i="3"/>
  <c r="H109" i="3"/>
  <c r="G130" i="3"/>
  <c r="G129" i="3" s="1"/>
  <c r="G128" i="3" s="1"/>
  <c r="H13" i="3"/>
  <c r="H12" i="3" s="1"/>
  <c r="H24" i="3"/>
  <c r="G34" i="3"/>
  <c r="H43" i="3"/>
  <c r="H67" i="3"/>
  <c r="F69" i="3"/>
  <c r="H71" i="3"/>
  <c r="G77" i="3"/>
  <c r="G76" i="3" s="1"/>
  <c r="H89" i="3"/>
  <c r="H88" i="3" s="1"/>
  <c r="H132" i="3"/>
  <c r="H21" i="3"/>
  <c r="H74" i="3"/>
  <c r="H73" i="3" s="1"/>
  <c r="H78" i="3"/>
  <c r="H77" i="3" s="1"/>
  <c r="H76" i="3" s="1"/>
  <c r="H85" i="3"/>
  <c r="H87" i="3"/>
  <c r="H93" i="3"/>
  <c r="H103" i="3"/>
  <c r="H101" i="3" s="1"/>
  <c r="H131" i="3"/>
  <c r="G86" i="3"/>
  <c r="G83" i="3" s="1"/>
  <c r="G90" i="3"/>
  <c r="H91" i="3" l="1"/>
  <c r="H42" i="3"/>
  <c r="H41" i="3" s="1"/>
  <c r="G100" i="3"/>
  <c r="G99" i="3" s="1"/>
  <c r="H70" i="3"/>
  <c r="G56" i="3"/>
  <c r="G11" i="3"/>
  <c r="H57" i="3"/>
  <c r="H56" i="3" s="1"/>
  <c r="H134" i="3" s="1"/>
  <c r="H130" i="3"/>
  <c r="H129" i="3" s="1"/>
  <c r="H128" i="3" s="1"/>
  <c r="H86" i="3"/>
  <c r="G69" i="3"/>
  <c r="H84" i="3"/>
  <c r="H90" i="3"/>
  <c r="H100" i="3"/>
  <c r="H99" i="3" s="1"/>
  <c r="H19" i="3"/>
  <c r="H18" i="3" s="1"/>
  <c r="H11" i="3" s="1"/>
  <c r="G134" i="3" l="1"/>
  <c r="H83" i="3"/>
  <c r="H69" i="3" s="1"/>
</calcChain>
</file>

<file path=xl/sharedStrings.xml><?xml version="1.0" encoding="utf-8"?>
<sst xmlns="http://schemas.openxmlformats.org/spreadsheetml/2006/main" count="945" uniqueCount="168">
  <si>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</si>
  <si>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</si>
  <si>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</si>
  <si>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</si>
  <si>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КЦСР</t>
  </si>
  <si>
    <t>КВР</t>
  </si>
  <si>
    <t>Наименование</t>
  </si>
  <si>
    <t>0100</t>
  </si>
  <si>
    <t>Общегосударственные вопросы.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</si>
  <si>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</si>
  <si>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</si>
  <si>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</si>
  <si>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</si>
  <si>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</si>
  <si>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</si>
  <si>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</si>
  <si>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</si>
  <si>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Закупка товаров, работ и услуг для государственных (муниципальных) нужд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</si>
  <si>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</si>
  <si>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</si>
  <si>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</si>
  <si>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</si>
  <si>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0111</t>
  </si>
  <si>
    <t>Резервные фонды</t>
  </si>
  <si>
    <t>0113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</si>
  <si>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</si>
  <si>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</si>
  <si>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</si>
  <si>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</si>
  <si>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</si>
  <si>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</si>
  <si>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50.0.00.5118.0</t>
  </si>
  <si>
    <t>Субвенция на осуществление первичного воинского учета на территориях, где отсутствуют военные комиссариаты</t>
  </si>
  <si>
    <t xml:space="preserve"> 0300</t>
  </si>
  <si>
    <t>Национальная безопасность и правоохрательная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</si>
  <si>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</si>
  <si>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</si>
  <si>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</si>
  <si>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</si>
  <si>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</si>
  <si>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</si>
  <si>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</si>
  <si>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</si>
  <si>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</si>
  <si>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</si>
  <si>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</si>
  <si>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</si>
  <si>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</si>
  <si>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</si>
  <si>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</si>
  <si>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</si>
  <si>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</si>
  <si>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</si>
  <si>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</si>
  <si>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</si>
  <si>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0800</t>
  </si>
  <si>
    <t xml:space="preserve">Культура, кинематография </t>
  </si>
  <si>
    <t>0801</t>
  </si>
  <si>
    <t>Культура</t>
  </si>
  <si>
    <t>Расходы на финансирование мероприятий посвященных праздничным и памятным дням</t>
  </si>
  <si>
    <t>1000</t>
  </si>
  <si>
    <t>Социальная политика</t>
  </si>
  <si>
    <t>1001</t>
  </si>
  <si>
    <t>Пенсионное обеспечение</t>
  </si>
  <si>
    <t>Социальное обеспечение и иные выплаты населению</t>
  </si>
  <si>
    <t>1003</t>
  </si>
  <si>
    <t>Социальное обеспечение населения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</si>
  <si>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</si>
  <si>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</si>
  <si>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</si>
  <si>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</si>
  <si>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05.1.01.L020.0</t>
  </si>
  <si>
    <t>1100</t>
  </si>
  <si>
    <t>Физическая культура и спорт</t>
  </si>
  <si>
    <t>1102</t>
  </si>
  <si>
    <t>Массовый спорт</t>
  </si>
  <si>
    <t xml:space="preserve">                               Итого:</t>
  </si>
  <si>
    <t>Профицит/Дефицит</t>
  </si>
  <si>
    <t>50.0.00.6601.0</t>
  </si>
  <si>
    <t>Глава Кузнечихинского сельского поселения</t>
  </si>
  <si>
    <t>50.0.00.6602.0</t>
  </si>
  <si>
    <t>50.0.00.6603.0</t>
  </si>
  <si>
    <t>Муниципальный совет Кузнечихинского сельского поселения</t>
  </si>
  <si>
    <t>50.0.00.6604.0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</si>
  <si>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</si>
  <si>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</si>
  <si>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</si>
  <si>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841</t>
  </si>
  <si>
    <t>21.1.01.4625.0</t>
  </si>
  <si>
    <t>21.1.02.4634.0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</si>
  <si>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</si>
  <si>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0309</t>
  </si>
  <si>
    <t>50.0.00.6606.0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</si>
  <si>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</si>
  <si>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</si>
  <si>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0406</t>
  </si>
  <si>
    <t>Реализация мероприятий МЦП «Чистая вода»</t>
  </si>
  <si>
    <t>14.2.01.4630.0</t>
  </si>
  <si>
    <t>Водное хозяйство</t>
  </si>
  <si>
    <t>24.1.01.4616.0</t>
  </si>
  <si>
    <t>Реализация мероприятий муниципальной целевой программы "Сохранность автомобильных дорог"</t>
  </si>
  <si>
    <t>24.1.02.4636.0</t>
  </si>
  <si>
    <t>Организация безопасности дорожного движения</t>
  </si>
  <si>
    <t>Администрация Кузнечихинского сельского поселения</t>
  </si>
  <si>
    <t>Взносы на капитальный ремонт по помещениям МКД, находящимся в муниципальной собственности</t>
  </si>
  <si>
    <t>14.1.02.4613.0</t>
  </si>
  <si>
    <t>Реализация мероприятий в области жилищного и коммунального хозяйства</t>
  </si>
  <si>
    <t>14.1.01.4626.0</t>
  </si>
  <si>
    <t>Реализация мероприятий по сбору и вывозу ЖБО</t>
  </si>
  <si>
    <t>14.1.03.4633.0</t>
  </si>
  <si>
    <t>14.5.01.4615.0</t>
  </si>
  <si>
    <t>14.5.01.4623.0</t>
  </si>
  <si>
    <t>Прочие мероприятия по благоустройству</t>
  </si>
  <si>
    <t>14.5.01.4627.0</t>
  </si>
  <si>
    <t>Озеленение</t>
  </si>
  <si>
    <t>14.5.02.4624.0</t>
  </si>
  <si>
    <t>02.1.01.4604.0</t>
  </si>
  <si>
    <t>Проведение мероприятий для детей и молодежи</t>
  </si>
  <si>
    <t>11.1.01.4609.0</t>
  </si>
  <si>
    <t xml:space="preserve">Реализация мероприятий на сохранение и развитие культуры и искусства 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</si>
  <si>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</si>
  <si>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</si>
  <si>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</si>
  <si>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Реализация мероприятий на сохранение единого информационного пространства в поселении</t>
  </si>
  <si>
    <t>03.1.02.4607.0</t>
  </si>
  <si>
    <t>Доплаты к пенсиям государственных служащих субъектов Российской Федерации и муниципальных служащих</t>
  </si>
  <si>
    <t>Реализация мероприятий МЦП  "Поддержка молодых семей в приобретении (строительстве) жилья"</t>
  </si>
  <si>
    <t>03.1.01.4605.0</t>
  </si>
  <si>
    <t>Адресная материальная помощь</t>
  </si>
  <si>
    <t>03.1.02.4606.0</t>
  </si>
  <si>
    <t>13.1.01.4611.0</t>
  </si>
  <si>
    <t>Обеспечение деятельности учреждений, подведомственных учредителю в сфере физической культуры и спорта</t>
  </si>
  <si>
    <t>13.1.02.4632.0</t>
  </si>
  <si>
    <t>Реализация мероприятий по развитию инфраструктуры и укреплению материально-технической базы</t>
  </si>
  <si>
    <t>21.1.03.4635.0</t>
  </si>
  <si>
    <t>Мероприятия по повышению квалификации муниципальных служащих</t>
  </si>
  <si>
    <t>Безвозмездные поступления из других бюджетов</t>
  </si>
  <si>
    <t>Собственные доходы</t>
  </si>
  <si>
    <t>ИТОГО</t>
  </si>
  <si>
    <t>0107</t>
  </si>
  <si>
    <t>Обеспечение проведения выборов и референдумов</t>
  </si>
  <si>
    <t>50.0.00.6608.0</t>
  </si>
  <si>
    <t>Расходы на проведение выборов</t>
  </si>
  <si>
    <t>Условно-утверждённые расходы</t>
  </si>
  <si>
    <t>50.0.00.6609.0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</si>
  <si>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</si>
  <si>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0314</t>
  </si>
  <si>
    <t>50.0.00.6607.0</t>
  </si>
  <si>
    <t>Добровольная народная дружина Кузнечихинского сельского поселения</t>
  </si>
  <si>
    <t>14.2.01.46120</t>
  </si>
  <si>
    <t>Реализация мероприятий по строительству и реконструкции объектов водоснабжения и водоотведения</t>
  </si>
  <si>
    <t>24.1.01.1034.0</t>
  </si>
  <si>
    <t>Ремонт и содержание автомобильных дорог</t>
  </si>
  <si>
    <t>14.2.01.10490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</si>
  <si>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</si>
  <si>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Молодежная политика</t>
  </si>
  <si>
    <t>14.5.02.46270</t>
  </si>
  <si>
    <t>бюджета Кузнечихинского сельского поселения на 2020 год</t>
  </si>
  <si>
    <t xml:space="preserve">2020 год </t>
  </si>
  <si>
    <t>05.2.00.00000</t>
  </si>
  <si>
    <t>МЦП "Поддержка граждан, проживающих на территории Кузнечихинского сельского поселения, в сфере ипотечного кредитования"</t>
  </si>
  <si>
    <t>05.2.01.00000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</si>
  <si>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</si>
  <si>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05.2.01.46020</t>
  </si>
  <si>
    <t>Реализация меропирятий МЦП "Поддержка граждан, проживающих на территории Кузнечихинского сельского поселения, в сфере ипотечного кредитования"</t>
  </si>
  <si>
    <t>бюджета Кузнечихинского сельского поселения на 2021-2022 годы</t>
  </si>
  <si>
    <t>Приложение № 7 к решению Муниципального совета Кузнечихинского сельского поселения №  6  от 14.11.19 г.</t>
  </si>
  <si>
    <t>Приложение № 8 к решению Муниципального совета Кузнечихинского сельского поселения № 6    от  14.11.19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</si>
</sst>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</font>
    <font>
      <sz val="8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justify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2" fillId="0" borderId="0" xfId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16" fillId="0" borderId="0" xfId="1" applyNumberFormat="1" applyFont="1" applyFill="1" applyBorder="1" applyAlignment="1">
      <alignment horizontal="right" vertical="center" wrapText="1"/>
    </xf>
    <xf numFmtId="4" fontId="17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right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9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right" vertical="center" wrapText="1"/>
    </xf>
    <xf numFmtId="49" fontId="3" fillId="0" borderId="5" xfId="1" applyNumberFormat="1" applyFont="1" applyFill="1" applyBorder="1" applyAlignment="1">
      <alignment horizontal="right" vertical="center" wrapText="1"/>
    </xf>
    <xf numFmtId="49" fontId="3" fillId="0" borderId="6" xfId="1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 2 2" xfId="1" xr:uid="{00000000-0005-0000-0000-000001000000}"/>
    <cellStyle name="Обычный 2 5" xfId="2" xr:uid="{00000000-0005-0000-0000-000002000000}"/>
    <cellStyle name="Обычный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"/>
  <sheetViews>
    <sheetView topLeftCell="A118" zoomScaleNormal="100" workbookViewId="0">
      <selection activeCell="G67" sqref="G67"/>
    </sheetView>
  </sheetViews>
  <sheetFormatPr defaultRowHeight="15" x14ac:dyDescent="0.25"/>
  <cols>
    <col min="1" max="1" width="5.7109375" bestFit="1" customWidth="1"/>
    <col min="2" max="2" width="17.28515625" bestFit="1" customWidth="1"/>
    <col min="3" max="3" width="14" customWidth="1"/>
    <col min="4" max="4" width="4" bestFit="1" customWidth="1"/>
    <col min="5" max="5" width="66" customWidth="1"/>
    <col min="6" max="6" width="16.7109375" customWidth="1"/>
    <col min="7" max="8" width="12.28515625" bestFit="1" customWidth="1"/>
  </cols>
  <sheetData>
    <row r="1" spans="1:8" ht="22.5" customHeight="1" x14ac:dyDescent="0.25">
      <c r="F1" s="73" t="s">
        <v>166</v>
      </c>
      <c r="G1" s="73"/>
      <c r="H1" s="73"/>
    </row>
    <row r="2" spans="1:8" ht="22.5" customHeight="1" x14ac:dyDescent="0.25">
      <c r="F2" s="73"/>
      <c r="G2" s="73"/>
      <c r="H2" s="73"/>
    </row>
    <row r="3" spans="1:8" ht="15.75" x14ac:dyDescent="0.25">
      <c r="A3" s="2"/>
      <c r="B3" s="74" t="s">
        <v>0</v>
      </c>
      <c r="C3" s="74"/>
      <c r="D3" s="74"/>
      <c r="E3" s="74"/>
      <c r="F3" s="74"/>
      <c r="G3" s="74"/>
      <c r="H3" s="74"/>
    </row>
    <row r="4" spans="1:8" ht="15.75" x14ac:dyDescent="0.25">
      <c r="A4" s="2"/>
      <c r="B4" s="74" t="s">
        <v>157</v>
      </c>
      <c r="C4" s="74"/>
      <c r="D4" s="74"/>
      <c r="E4" s="74"/>
      <c r="F4" s="74"/>
      <c r="G4" s="74"/>
      <c r="H4" s="74"/>
    </row>
    <row r="5" spans="1:8" ht="15.75" x14ac:dyDescent="0.25">
      <c r="A5" s="2"/>
      <c r="B5" s="74" t="s">
        <v>1</v>
      </c>
      <c r="C5" s="74"/>
      <c r="D5" s="74"/>
      <c r="E5" s="74"/>
      <c r="F5" s="74"/>
      <c r="G5" s="74"/>
      <c r="H5" s="74"/>
    </row>
    <row r="6" spans="1:8" x14ac:dyDescent="0.25">
      <c r="A6" s="2"/>
      <c r="B6" s="60"/>
      <c r="C6" s="60"/>
      <c r="D6" s="60"/>
      <c r="E6" s="3"/>
      <c r="F6" s="4"/>
      <c r="G6" s="4"/>
      <c r="H6" s="46"/>
    </row>
    <row r="7" spans="1:8" x14ac:dyDescent="0.25">
      <c r="A7" s="68" t="s">
        <v>2</v>
      </c>
      <c r="B7" s="68" t="s">
        <v>3</v>
      </c>
      <c r="C7" s="68" t="s">
        <v>4</v>
      </c>
      <c r="D7" s="68" t="s">
        <v>5</v>
      </c>
      <c r="E7" s="69" t="s">
        <v>6</v>
      </c>
      <c r="F7" s="75" t="s">
        <v>158</v>
      </c>
      <c r="G7" s="76"/>
      <c r="H7" s="77"/>
    </row>
    <row r="8" spans="1:8" ht="33.75" x14ac:dyDescent="0.25">
      <c r="A8" s="68"/>
      <c r="B8" s="68"/>
      <c r="C8" s="68"/>
      <c r="D8" s="68"/>
      <c r="E8" s="69"/>
      <c r="F8" s="67" t="s">
        <v>136</v>
      </c>
      <c r="G8" s="61" t="s">
        <v>137</v>
      </c>
      <c r="H8" s="1" t="s">
        <v>138</v>
      </c>
    </row>
    <row r="9" spans="1:8" x14ac:dyDescent="0.25">
      <c r="A9" s="5">
        <v>1</v>
      </c>
      <c r="B9" s="61">
        <v>2</v>
      </c>
      <c r="C9" s="61">
        <v>3</v>
      </c>
      <c r="D9" s="61">
        <v>4</v>
      </c>
      <c r="E9" s="61">
        <v>5</v>
      </c>
      <c r="F9" s="1"/>
      <c r="G9" s="61"/>
      <c r="H9" s="6"/>
    </row>
    <row r="10" spans="1:8" x14ac:dyDescent="0.25">
      <c r="A10" s="7" t="s">
        <v>87</v>
      </c>
      <c r="B10" s="70" t="s">
        <v>103</v>
      </c>
      <c r="C10" s="71"/>
      <c r="D10" s="71"/>
      <c r="E10" s="72"/>
      <c r="F10" s="47"/>
      <c r="G10" s="48"/>
      <c r="H10" s="49"/>
    </row>
    <row r="11" spans="1:8" x14ac:dyDescent="0.25">
      <c r="A11" s="7" t="s">
        <v>87</v>
      </c>
      <c r="B11" s="9" t="s">
        <v>7</v>
      </c>
      <c r="C11" s="9"/>
      <c r="D11" s="9"/>
      <c r="E11" s="10" t="s">
        <v>8</v>
      </c>
      <c r="F11" s="50">
        <f t="shared" ref="F11" si="0">F12+F15+F18+F23+F31+F34</f>
        <v>0</v>
      </c>
      <c r="G11" s="50">
        <f>G12+G15+G18+G23+G28+G31+G34</f>
        <v>10035861.859999999</v>
      </c>
      <c r="H11" s="50">
        <f>H12+H15+H18+H23+H28+H31+H34</f>
        <v>10035861.859999999</v>
      </c>
    </row>
    <row r="12" spans="1:8" ht="25.5" x14ac:dyDescent="0.25">
      <c r="A12" s="7" t="s">
        <v>87</v>
      </c>
      <c r="B12" s="11" t="s">
        <v>9</v>
      </c>
      <c r="C12" s="12"/>
      <c r="D12" s="12"/>
      <c r="E12" s="13" t="s">
        <v>10</v>
      </c>
      <c r="F12" s="50"/>
      <c r="G12" s="50">
        <f>G13</f>
        <v>1001717.14</v>
      </c>
      <c r="H12" s="50">
        <f t="shared" ref="H12:H13" si="1">H13</f>
        <v>1001717.14</v>
      </c>
    </row>
    <row r="13" spans="1:8" x14ac:dyDescent="0.25">
      <c r="A13" s="7" t="s">
        <v>87</v>
      </c>
      <c r="B13" s="14" t="s">
        <v>9</v>
      </c>
      <c r="C13" s="15" t="s">
        <v>78</v>
      </c>
      <c r="D13" s="15"/>
      <c r="E13" s="13" t="s">
        <v>79</v>
      </c>
      <c r="F13" s="51"/>
      <c r="G13" s="52">
        <f>G14</f>
        <v>1001717.14</v>
      </c>
      <c r="H13" s="52">
        <f t="shared" si="1"/>
        <v>1001717.14</v>
      </c>
    </row>
    <row r="14" spans="1:8" ht="33.75" x14ac:dyDescent="0.25">
      <c r="A14" s="7" t="s">
        <v>87</v>
      </c>
      <c r="B14" s="14" t="s">
        <v>9</v>
      </c>
      <c r="C14" s="15" t="s">
        <v>78</v>
      </c>
      <c r="D14" s="15">
        <v>100</v>
      </c>
      <c r="E14" s="17" t="s">
        <v>11</v>
      </c>
      <c r="F14" s="51"/>
      <c r="G14" s="52">
        <v>1001717.14</v>
      </c>
      <c r="H14" s="52">
        <f>SUM(F14+G14)</f>
        <v>1001717.14</v>
      </c>
    </row>
    <row r="15" spans="1:8" ht="38.25" x14ac:dyDescent="0.25">
      <c r="A15" s="7" t="s">
        <v>87</v>
      </c>
      <c r="B15" s="11" t="s">
        <v>12</v>
      </c>
      <c r="C15" s="15"/>
      <c r="D15" s="15"/>
      <c r="E15" s="13" t="s">
        <v>13</v>
      </c>
      <c r="F15" s="51"/>
      <c r="G15" s="50">
        <f>G16</f>
        <v>0</v>
      </c>
      <c r="H15" s="50">
        <f t="shared" ref="H15:H16" si="2">H16</f>
        <v>0</v>
      </c>
    </row>
    <row r="16" spans="1:8" x14ac:dyDescent="0.25">
      <c r="A16" s="7" t="s">
        <v>87</v>
      </c>
      <c r="B16" s="14" t="s">
        <v>12</v>
      </c>
      <c r="C16" s="15" t="s">
        <v>81</v>
      </c>
      <c r="D16" s="15"/>
      <c r="E16" s="16" t="s">
        <v>82</v>
      </c>
      <c r="F16" s="51"/>
      <c r="G16" s="52">
        <f>G17</f>
        <v>0</v>
      </c>
      <c r="H16" s="52">
        <f t="shared" si="2"/>
        <v>0</v>
      </c>
    </row>
    <row r="17" spans="1:8" x14ac:dyDescent="0.25">
      <c r="A17" s="7" t="s">
        <v>87</v>
      </c>
      <c r="B17" s="14" t="s">
        <v>12</v>
      </c>
      <c r="C17" s="15" t="s">
        <v>81</v>
      </c>
      <c r="D17" s="15">
        <v>200</v>
      </c>
      <c r="E17" s="17" t="s">
        <v>17</v>
      </c>
      <c r="F17" s="51"/>
      <c r="G17" s="52">
        <v>0</v>
      </c>
      <c r="H17" s="52">
        <f>SUM(F17+G17)</f>
        <v>0</v>
      </c>
    </row>
    <row r="18" spans="1:8" ht="38.25" x14ac:dyDescent="0.25">
      <c r="A18" s="7" t="s">
        <v>87</v>
      </c>
      <c r="B18" s="18" t="s">
        <v>14</v>
      </c>
      <c r="C18" s="15"/>
      <c r="D18" s="15"/>
      <c r="E18" s="13" t="s">
        <v>15</v>
      </c>
      <c r="F18" s="51"/>
      <c r="G18" s="50">
        <f>G19</f>
        <v>7626884.7199999997</v>
      </c>
      <c r="H18" s="50">
        <f t="shared" ref="H18" si="3">H19</f>
        <v>7626884.7199999997</v>
      </c>
    </row>
    <row r="19" spans="1:8" ht="33.75" x14ac:dyDescent="0.25">
      <c r="A19" s="7" t="s">
        <v>87</v>
      </c>
      <c r="B19" s="19" t="s">
        <v>14</v>
      </c>
      <c r="C19" s="15" t="s">
        <v>80</v>
      </c>
      <c r="D19" s="15"/>
      <c r="E19" s="16" t="s">
        <v>16</v>
      </c>
      <c r="F19" s="51"/>
      <c r="G19" s="52">
        <f>G20+G21+G22</f>
        <v>7626884.7199999997</v>
      </c>
      <c r="H19" s="52">
        <f t="shared" ref="H19" si="4">H20+H21+H22</f>
        <v>7626884.7199999997</v>
      </c>
    </row>
    <row r="20" spans="1:8" ht="33.75" x14ac:dyDescent="0.25">
      <c r="A20" s="7" t="s">
        <v>87</v>
      </c>
      <c r="B20" s="19" t="s">
        <v>14</v>
      </c>
      <c r="C20" s="15" t="s">
        <v>80</v>
      </c>
      <c r="D20" s="15">
        <v>100</v>
      </c>
      <c r="E20" s="17" t="s">
        <v>11</v>
      </c>
      <c r="F20" s="51"/>
      <c r="G20" s="52">
        <v>5426360</v>
      </c>
      <c r="H20" s="52">
        <f>SUM(F20+G20)</f>
        <v>5426360</v>
      </c>
    </row>
    <row r="21" spans="1:8" x14ac:dyDescent="0.25">
      <c r="A21" s="7" t="s">
        <v>87</v>
      </c>
      <c r="B21" s="19" t="s">
        <v>14</v>
      </c>
      <c r="C21" s="15" t="s">
        <v>80</v>
      </c>
      <c r="D21" s="15">
        <v>200</v>
      </c>
      <c r="E21" s="17" t="s">
        <v>17</v>
      </c>
      <c r="F21" s="51"/>
      <c r="G21" s="52">
        <v>1638760.72</v>
      </c>
      <c r="H21" s="52">
        <f>SUM(F21+G21)</f>
        <v>1638760.72</v>
      </c>
    </row>
    <row r="22" spans="1:8" x14ac:dyDescent="0.25">
      <c r="A22" s="7" t="s">
        <v>87</v>
      </c>
      <c r="B22" s="19" t="s">
        <v>14</v>
      </c>
      <c r="C22" s="15" t="s">
        <v>80</v>
      </c>
      <c r="D22" s="15">
        <v>800</v>
      </c>
      <c r="E22" s="17" t="s">
        <v>18</v>
      </c>
      <c r="F22" s="51"/>
      <c r="G22" s="52">
        <v>561764</v>
      </c>
      <c r="H22" s="52">
        <f>SUM(F22+G22)</f>
        <v>561764</v>
      </c>
    </row>
    <row r="23" spans="1:8" ht="25.5" x14ac:dyDescent="0.25">
      <c r="A23" s="7" t="s">
        <v>87</v>
      </c>
      <c r="B23" s="18" t="s">
        <v>19</v>
      </c>
      <c r="C23" s="15"/>
      <c r="D23" s="15"/>
      <c r="E23" s="13" t="s">
        <v>20</v>
      </c>
      <c r="F23" s="51"/>
      <c r="G23" s="50">
        <f>G24+G26</f>
        <v>183260</v>
      </c>
      <c r="H23" s="50">
        <f>G23</f>
        <v>183260</v>
      </c>
    </row>
    <row r="24" spans="1:8" ht="22.5" x14ac:dyDescent="0.25">
      <c r="A24" s="7" t="s">
        <v>87</v>
      </c>
      <c r="B24" s="19" t="s">
        <v>19</v>
      </c>
      <c r="C24" s="15" t="s">
        <v>83</v>
      </c>
      <c r="D24" s="15"/>
      <c r="E24" s="16" t="s">
        <v>86</v>
      </c>
      <c r="F24" s="51"/>
      <c r="G24" s="52">
        <f>G25</f>
        <v>71500</v>
      </c>
      <c r="H24" s="52">
        <f t="shared" ref="H24" si="5">H25</f>
        <v>71500</v>
      </c>
    </row>
    <row r="25" spans="1:8" x14ac:dyDescent="0.25">
      <c r="A25" s="7" t="s">
        <v>87</v>
      </c>
      <c r="B25" s="19" t="s">
        <v>19</v>
      </c>
      <c r="C25" s="15" t="s">
        <v>83</v>
      </c>
      <c r="D25" s="15">
        <v>500</v>
      </c>
      <c r="E25" s="43" t="s">
        <v>21</v>
      </c>
      <c r="F25" s="51"/>
      <c r="G25" s="52">
        <v>71500</v>
      </c>
      <c r="H25" s="52">
        <f>SUM(F25+G25)</f>
        <v>71500</v>
      </c>
    </row>
    <row r="26" spans="1:8" ht="38.25" x14ac:dyDescent="0.25">
      <c r="A26" s="7" t="s">
        <v>87</v>
      </c>
      <c r="B26" s="19" t="s">
        <v>19</v>
      </c>
      <c r="C26" s="15" t="s">
        <v>144</v>
      </c>
      <c r="D26" s="15"/>
      <c r="E26" s="43" t="s">
        <v>145</v>
      </c>
      <c r="F26" s="51"/>
      <c r="G26" s="52">
        <f>G27</f>
        <v>111760</v>
      </c>
      <c r="H26" s="52">
        <f>G26</f>
        <v>111760</v>
      </c>
    </row>
    <row r="27" spans="1:8" x14ac:dyDescent="0.25">
      <c r="A27" s="7" t="s">
        <v>87</v>
      </c>
      <c r="B27" s="19" t="s">
        <v>19</v>
      </c>
      <c r="C27" s="15" t="s">
        <v>144</v>
      </c>
      <c r="D27" s="15">
        <v>500</v>
      </c>
      <c r="E27" s="43" t="s">
        <v>21</v>
      </c>
      <c r="F27" s="51"/>
      <c r="G27" s="52">
        <v>111760</v>
      </c>
      <c r="H27" s="52">
        <f>G27</f>
        <v>111760</v>
      </c>
    </row>
    <row r="28" spans="1:8" x14ac:dyDescent="0.25">
      <c r="A28" s="7" t="s">
        <v>87</v>
      </c>
      <c r="B28" s="18" t="s">
        <v>139</v>
      </c>
      <c r="C28" s="15"/>
      <c r="D28" s="15"/>
      <c r="E28" s="43" t="s">
        <v>140</v>
      </c>
      <c r="F28" s="51"/>
      <c r="G28" s="54">
        <f>G29</f>
        <v>0</v>
      </c>
      <c r="H28" s="54">
        <f>H29</f>
        <v>0</v>
      </c>
    </row>
    <row r="29" spans="1:8" x14ac:dyDescent="0.25">
      <c r="A29" s="7" t="s">
        <v>87</v>
      </c>
      <c r="B29" s="19" t="s">
        <v>139</v>
      </c>
      <c r="C29" s="15" t="s">
        <v>141</v>
      </c>
      <c r="D29" s="15"/>
      <c r="E29" s="43" t="s">
        <v>142</v>
      </c>
      <c r="F29" s="51"/>
      <c r="G29" s="52">
        <f>G30</f>
        <v>0</v>
      </c>
      <c r="H29" s="52">
        <f>H30</f>
        <v>0</v>
      </c>
    </row>
    <row r="30" spans="1:8" x14ac:dyDescent="0.25">
      <c r="A30" s="7" t="s">
        <v>87</v>
      </c>
      <c r="B30" s="19" t="s">
        <v>139</v>
      </c>
      <c r="C30" s="15" t="s">
        <v>141</v>
      </c>
      <c r="D30" s="15">
        <v>200</v>
      </c>
      <c r="E30" s="17" t="s">
        <v>17</v>
      </c>
      <c r="F30" s="51"/>
      <c r="G30" s="52">
        <v>0</v>
      </c>
      <c r="H30" s="52">
        <f>G30</f>
        <v>0</v>
      </c>
    </row>
    <row r="31" spans="1:8" x14ac:dyDescent="0.25">
      <c r="A31" s="7" t="s">
        <v>87</v>
      </c>
      <c r="B31" s="11" t="s">
        <v>22</v>
      </c>
      <c r="C31" s="15"/>
      <c r="D31" s="15"/>
      <c r="E31" s="13" t="s">
        <v>23</v>
      </c>
      <c r="F31" s="51"/>
      <c r="G31" s="50">
        <f>G32</f>
        <v>155000</v>
      </c>
      <c r="H31" s="50">
        <f t="shared" ref="H31:H32" si="6">H32</f>
        <v>155000</v>
      </c>
    </row>
    <row r="32" spans="1:8" ht="22.5" x14ac:dyDescent="0.25">
      <c r="A32" s="7" t="s">
        <v>87</v>
      </c>
      <c r="B32" s="14" t="s">
        <v>22</v>
      </c>
      <c r="C32" s="15" t="s">
        <v>84</v>
      </c>
      <c r="D32" s="15"/>
      <c r="E32" s="16" t="s">
        <v>85</v>
      </c>
      <c r="F32" s="51"/>
      <c r="G32" s="52">
        <f>G33</f>
        <v>155000</v>
      </c>
      <c r="H32" s="52">
        <f t="shared" si="6"/>
        <v>155000</v>
      </c>
    </row>
    <row r="33" spans="1:8" x14ac:dyDescent="0.25">
      <c r="A33" s="7" t="s">
        <v>87</v>
      </c>
      <c r="B33" s="14" t="s">
        <v>22</v>
      </c>
      <c r="C33" s="15" t="s">
        <v>84</v>
      </c>
      <c r="D33" s="15">
        <v>800</v>
      </c>
      <c r="E33" s="17" t="s">
        <v>18</v>
      </c>
      <c r="F33" s="51"/>
      <c r="G33" s="52">
        <v>155000</v>
      </c>
      <c r="H33" s="52">
        <f>SUM(F33+G33)</f>
        <v>155000</v>
      </c>
    </row>
    <row r="34" spans="1:8" x14ac:dyDescent="0.25">
      <c r="A34" s="7" t="s">
        <v>87</v>
      </c>
      <c r="B34" s="11" t="s">
        <v>24</v>
      </c>
      <c r="C34" s="20"/>
      <c r="D34" s="20"/>
      <c r="E34" s="13" t="s">
        <v>25</v>
      </c>
      <c r="F34" s="53"/>
      <c r="G34" s="50">
        <f>G35+G37+G39</f>
        <v>1069000</v>
      </c>
      <c r="H34" s="50">
        <f t="shared" ref="H34" si="7">H35+H37+H39</f>
        <v>1069000</v>
      </c>
    </row>
    <row r="35" spans="1:8" ht="22.5" x14ac:dyDescent="0.25">
      <c r="A35" s="7" t="s">
        <v>87</v>
      </c>
      <c r="B35" s="14" t="s">
        <v>24</v>
      </c>
      <c r="C35" s="15" t="s">
        <v>88</v>
      </c>
      <c r="D35" s="15"/>
      <c r="E35" s="16" t="s">
        <v>26</v>
      </c>
      <c r="F35" s="53"/>
      <c r="G35" s="52">
        <f>G36</f>
        <v>800000</v>
      </c>
      <c r="H35" s="52">
        <f>H36</f>
        <v>800000</v>
      </c>
    </row>
    <row r="36" spans="1:8" x14ac:dyDescent="0.25">
      <c r="A36" s="7" t="s">
        <v>87</v>
      </c>
      <c r="B36" s="14" t="s">
        <v>24</v>
      </c>
      <c r="C36" s="15" t="s">
        <v>88</v>
      </c>
      <c r="D36" s="15">
        <v>200</v>
      </c>
      <c r="E36" s="17" t="s">
        <v>17</v>
      </c>
      <c r="F36" s="53"/>
      <c r="G36" s="52">
        <v>800000</v>
      </c>
      <c r="H36" s="52">
        <f>SUM(F36+G36)</f>
        <v>800000</v>
      </c>
    </row>
    <row r="37" spans="1:8" ht="22.5" x14ac:dyDescent="0.25">
      <c r="A37" s="7" t="s">
        <v>87</v>
      </c>
      <c r="B37" s="14" t="s">
        <v>24</v>
      </c>
      <c r="C37" s="15" t="s">
        <v>89</v>
      </c>
      <c r="D37" s="15"/>
      <c r="E37" s="17" t="s">
        <v>90</v>
      </c>
      <c r="F37" s="53"/>
      <c r="G37" s="52">
        <f>G38</f>
        <v>159000</v>
      </c>
      <c r="H37" s="52">
        <f>SUM(F37+G37)</f>
        <v>159000</v>
      </c>
    </row>
    <row r="38" spans="1:8" x14ac:dyDescent="0.25">
      <c r="A38" s="7" t="s">
        <v>87</v>
      </c>
      <c r="B38" s="14" t="s">
        <v>24</v>
      </c>
      <c r="C38" s="15" t="s">
        <v>89</v>
      </c>
      <c r="D38" s="15">
        <v>200</v>
      </c>
      <c r="E38" s="17" t="s">
        <v>17</v>
      </c>
      <c r="F38" s="53"/>
      <c r="G38" s="52">
        <v>159000</v>
      </c>
      <c r="H38" s="52">
        <f>F38+G38</f>
        <v>159000</v>
      </c>
    </row>
    <row r="39" spans="1:8" x14ac:dyDescent="0.25">
      <c r="A39" s="7" t="s">
        <v>87</v>
      </c>
      <c r="B39" s="14" t="s">
        <v>24</v>
      </c>
      <c r="C39" s="15" t="s">
        <v>134</v>
      </c>
      <c r="D39" s="15"/>
      <c r="E39" s="17" t="s">
        <v>135</v>
      </c>
      <c r="F39" s="53"/>
      <c r="G39" s="52">
        <f t="shared" ref="G39:H39" si="8">G40</f>
        <v>110000</v>
      </c>
      <c r="H39" s="52">
        <f t="shared" si="8"/>
        <v>110000</v>
      </c>
    </row>
    <row r="40" spans="1:8" x14ac:dyDescent="0.25">
      <c r="A40" s="7" t="s">
        <v>87</v>
      </c>
      <c r="B40" s="14" t="s">
        <v>24</v>
      </c>
      <c r="C40" s="15" t="s">
        <v>134</v>
      </c>
      <c r="D40" s="15">
        <v>200</v>
      </c>
      <c r="E40" s="17" t="s">
        <v>17</v>
      </c>
      <c r="F40" s="53"/>
      <c r="G40" s="52">
        <v>110000</v>
      </c>
      <c r="H40" s="52">
        <f>G40</f>
        <v>110000</v>
      </c>
    </row>
    <row r="41" spans="1:8" x14ac:dyDescent="0.25">
      <c r="A41" s="7" t="s">
        <v>87</v>
      </c>
      <c r="B41" s="11" t="s">
        <v>27</v>
      </c>
      <c r="C41" s="21"/>
      <c r="D41" s="21"/>
      <c r="E41" s="22" t="s">
        <v>28</v>
      </c>
      <c r="F41" s="54">
        <f>F42</f>
        <v>410340</v>
      </c>
      <c r="G41" s="54">
        <f t="shared" ref="G41:H43" si="9">G42</f>
        <v>0</v>
      </c>
      <c r="H41" s="54">
        <f t="shared" si="9"/>
        <v>410340</v>
      </c>
    </row>
    <row r="42" spans="1:8" x14ac:dyDescent="0.25">
      <c r="A42" s="7" t="s">
        <v>87</v>
      </c>
      <c r="B42" s="14" t="s">
        <v>29</v>
      </c>
      <c r="C42" s="21"/>
      <c r="D42" s="21"/>
      <c r="E42" s="23" t="s">
        <v>30</v>
      </c>
      <c r="F42" s="50">
        <f>F43+F45</f>
        <v>410340</v>
      </c>
      <c r="G42" s="50">
        <f t="shared" si="9"/>
        <v>0</v>
      </c>
      <c r="H42" s="50">
        <f>H43+H45</f>
        <v>410340</v>
      </c>
    </row>
    <row r="43" spans="1:8" ht="22.5" x14ac:dyDescent="0.25">
      <c r="A43" s="7" t="s">
        <v>87</v>
      </c>
      <c r="B43" s="14" t="s">
        <v>29</v>
      </c>
      <c r="C43" s="15" t="s">
        <v>31</v>
      </c>
      <c r="D43" s="15"/>
      <c r="E43" s="16" t="s">
        <v>32</v>
      </c>
      <c r="F43" s="52">
        <f>F44</f>
        <v>396000</v>
      </c>
      <c r="G43" s="52">
        <f t="shared" si="9"/>
        <v>0</v>
      </c>
      <c r="H43" s="52">
        <f t="shared" si="9"/>
        <v>396000</v>
      </c>
    </row>
    <row r="44" spans="1:8" ht="33.75" x14ac:dyDescent="0.25">
      <c r="A44" s="7" t="s">
        <v>87</v>
      </c>
      <c r="B44" s="14" t="s">
        <v>29</v>
      </c>
      <c r="C44" s="15" t="s">
        <v>31</v>
      </c>
      <c r="D44" s="15">
        <v>100</v>
      </c>
      <c r="E44" s="17" t="s">
        <v>11</v>
      </c>
      <c r="F44" s="52">
        <v>396000</v>
      </c>
      <c r="G44" s="52">
        <v>0</v>
      </c>
      <c r="H44" s="52">
        <f>SUM(F44+G44)</f>
        <v>396000</v>
      </c>
    </row>
    <row r="45" spans="1:8" x14ac:dyDescent="0.25">
      <c r="A45" s="7" t="s">
        <v>87</v>
      </c>
      <c r="B45" s="19" t="s">
        <v>29</v>
      </c>
      <c r="C45" s="31" t="s">
        <v>31</v>
      </c>
      <c r="D45" s="31">
        <v>200</v>
      </c>
      <c r="E45" s="17" t="s">
        <v>17</v>
      </c>
      <c r="F45" s="52">
        <v>14340</v>
      </c>
      <c r="G45" s="52">
        <v>0</v>
      </c>
      <c r="H45" s="52">
        <f>F45</f>
        <v>14340</v>
      </c>
    </row>
    <row r="46" spans="1:8" x14ac:dyDescent="0.25">
      <c r="A46" s="7" t="s">
        <v>87</v>
      </c>
      <c r="B46" s="18" t="s">
        <v>33</v>
      </c>
      <c r="C46" s="24"/>
      <c r="D46" s="24"/>
      <c r="E46" s="22" t="s">
        <v>34</v>
      </c>
      <c r="F46" s="54">
        <f>F50</f>
        <v>0</v>
      </c>
      <c r="G46" s="54">
        <f>G47+G50+G53</f>
        <v>814000</v>
      </c>
      <c r="H46" s="54">
        <f>G46</f>
        <v>814000</v>
      </c>
    </row>
    <row r="47" spans="1:8" ht="25.5" x14ac:dyDescent="0.25">
      <c r="A47" s="7" t="s">
        <v>87</v>
      </c>
      <c r="B47" s="18" t="s">
        <v>91</v>
      </c>
      <c r="C47" s="24"/>
      <c r="D47" s="24"/>
      <c r="E47" s="23" t="s">
        <v>93</v>
      </c>
      <c r="F47" s="54"/>
      <c r="G47" s="54">
        <f>G48</f>
        <v>715000</v>
      </c>
      <c r="H47" s="54">
        <f>G47</f>
        <v>715000</v>
      </c>
    </row>
    <row r="48" spans="1:8" ht="38.25" x14ac:dyDescent="0.25">
      <c r="A48" s="7" t="s">
        <v>87</v>
      </c>
      <c r="B48" s="27" t="s">
        <v>91</v>
      </c>
      <c r="C48" s="41" t="s">
        <v>92</v>
      </c>
      <c r="D48" s="41"/>
      <c r="E48" s="23" t="s">
        <v>94</v>
      </c>
      <c r="F48" s="52"/>
      <c r="G48" s="52">
        <f>G49</f>
        <v>715000</v>
      </c>
      <c r="H48" s="52">
        <f>H49</f>
        <v>715000</v>
      </c>
    </row>
    <row r="49" spans="1:8" x14ac:dyDescent="0.25">
      <c r="A49" s="7" t="s">
        <v>87</v>
      </c>
      <c r="B49" s="27" t="s">
        <v>91</v>
      </c>
      <c r="C49" s="41" t="s">
        <v>92</v>
      </c>
      <c r="D49" s="15">
        <v>200</v>
      </c>
      <c r="E49" s="17" t="s">
        <v>17</v>
      </c>
      <c r="F49" s="52"/>
      <c r="G49" s="52">
        <v>715000</v>
      </c>
      <c r="H49" s="52">
        <f>G49</f>
        <v>715000</v>
      </c>
    </row>
    <row r="50" spans="1:8" x14ac:dyDescent="0.25">
      <c r="A50" s="7" t="s">
        <v>87</v>
      </c>
      <c r="B50" s="11" t="s">
        <v>35</v>
      </c>
      <c r="C50" s="24"/>
      <c r="D50" s="24"/>
      <c r="E50" s="23" t="s">
        <v>36</v>
      </c>
      <c r="F50" s="54">
        <f t="shared" ref="F50" si="10">F51</f>
        <v>0</v>
      </c>
      <c r="G50" s="54">
        <f>G51</f>
        <v>0</v>
      </c>
      <c r="H50" s="54">
        <f t="shared" ref="H50" si="11">H51</f>
        <v>0</v>
      </c>
    </row>
    <row r="51" spans="1:8" ht="38.25" x14ac:dyDescent="0.25">
      <c r="A51" s="7" t="s">
        <v>87</v>
      </c>
      <c r="B51" s="14" t="s">
        <v>35</v>
      </c>
      <c r="C51" s="41" t="s">
        <v>92</v>
      </c>
      <c r="D51" s="41"/>
      <c r="E51" s="23" t="s">
        <v>94</v>
      </c>
      <c r="F51" s="52">
        <f>F52</f>
        <v>0</v>
      </c>
      <c r="G51" s="52">
        <f>G52</f>
        <v>0</v>
      </c>
      <c r="H51" s="52">
        <f>H52</f>
        <v>0</v>
      </c>
    </row>
    <row r="52" spans="1:8" x14ac:dyDescent="0.25">
      <c r="A52" s="7" t="s">
        <v>87</v>
      </c>
      <c r="B52" s="14" t="s">
        <v>35</v>
      </c>
      <c r="C52" s="41" t="s">
        <v>92</v>
      </c>
      <c r="D52" s="15">
        <v>200</v>
      </c>
      <c r="E52" s="17" t="s">
        <v>17</v>
      </c>
      <c r="F52" s="51">
        <v>0</v>
      </c>
      <c r="G52" s="52">
        <v>0</v>
      </c>
      <c r="H52" s="52">
        <f>SUM(F52+G52)</f>
        <v>0</v>
      </c>
    </row>
    <row r="53" spans="1:8" x14ac:dyDescent="0.25">
      <c r="A53" s="7" t="s">
        <v>87</v>
      </c>
      <c r="B53" s="11" t="s">
        <v>146</v>
      </c>
      <c r="C53" s="41" t="s">
        <v>147</v>
      </c>
      <c r="D53" s="31"/>
      <c r="E53" s="17" t="s">
        <v>148</v>
      </c>
      <c r="F53" s="51"/>
      <c r="G53" s="54">
        <f>G54+G55</f>
        <v>99000</v>
      </c>
      <c r="H53" s="54">
        <f>G53</f>
        <v>99000</v>
      </c>
    </row>
    <row r="54" spans="1:8" ht="33.75" x14ac:dyDescent="0.25">
      <c r="A54" s="7" t="s">
        <v>87</v>
      </c>
      <c r="B54" s="14" t="s">
        <v>146</v>
      </c>
      <c r="C54" s="41" t="s">
        <v>147</v>
      </c>
      <c r="D54" s="15">
        <v>100</v>
      </c>
      <c r="E54" s="17" t="s">
        <v>11</v>
      </c>
      <c r="F54" s="51"/>
      <c r="G54" s="52">
        <v>90000</v>
      </c>
      <c r="H54" s="52">
        <f>G54</f>
        <v>90000</v>
      </c>
    </row>
    <row r="55" spans="1:8" x14ac:dyDescent="0.25">
      <c r="A55" s="7" t="s">
        <v>87</v>
      </c>
      <c r="B55" s="14" t="s">
        <v>146</v>
      </c>
      <c r="C55" s="41" t="s">
        <v>147</v>
      </c>
      <c r="D55" s="15">
        <v>200</v>
      </c>
      <c r="E55" s="17" t="s">
        <v>17</v>
      </c>
      <c r="F55" s="51"/>
      <c r="G55" s="52">
        <v>9000</v>
      </c>
      <c r="H55" s="52">
        <f>G55</f>
        <v>9000</v>
      </c>
    </row>
    <row r="56" spans="1:8" x14ac:dyDescent="0.25">
      <c r="A56" s="7" t="s">
        <v>87</v>
      </c>
      <c r="B56" s="18" t="s">
        <v>37</v>
      </c>
      <c r="C56" s="24"/>
      <c r="D56" s="24"/>
      <c r="E56" s="22" t="s">
        <v>38</v>
      </c>
      <c r="F56" s="54">
        <f>F62</f>
        <v>1225599</v>
      </c>
      <c r="G56" s="54">
        <f>G57+G62</f>
        <v>12240368.23</v>
      </c>
      <c r="H56" s="54">
        <f>H57+H62</f>
        <v>13465967.23</v>
      </c>
    </row>
    <row r="57" spans="1:8" x14ac:dyDescent="0.25">
      <c r="A57" s="7" t="s">
        <v>87</v>
      </c>
      <c r="B57" s="18" t="s">
        <v>95</v>
      </c>
      <c r="C57" s="24"/>
      <c r="D57" s="24"/>
      <c r="E57" s="22" t="s">
        <v>98</v>
      </c>
      <c r="F57" s="54"/>
      <c r="G57" s="54">
        <f>G58+G60</f>
        <v>50000</v>
      </c>
      <c r="H57" s="54">
        <f>G57</f>
        <v>50000</v>
      </c>
    </row>
    <row r="58" spans="1:8" ht="25.5" x14ac:dyDescent="0.25">
      <c r="A58" s="7" t="s">
        <v>87</v>
      </c>
      <c r="B58" s="27" t="s">
        <v>95</v>
      </c>
      <c r="C58" s="41" t="s">
        <v>149</v>
      </c>
      <c r="D58" s="41"/>
      <c r="E58" s="23" t="s">
        <v>150</v>
      </c>
      <c r="F58" s="54"/>
      <c r="G58" s="52">
        <f>G59</f>
        <v>0</v>
      </c>
      <c r="H58" s="52">
        <f>H59</f>
        <v>0</v>
      </c>
    </row>
    <row r="59" spans="1:8" x14ac:dyDescent="0.25">
      <c r="A59" s="7" t="s">
        <v>87</v>
      </c>
      <c r="B59" s="27" t="s">
        <v>95</v>
      </c>
      <c r="C59" s="41" t="s">
        <v>149</v>
      </c>
      <c r="D59" s="15">
        <v>200</v>
      </c>
      <c r="E59" s="17" t="s">
        <v>17</v>
      </c>
      <c r="F59" s="54"/>
      <c r="G59" s="52">
        <v>0</v>
      </c>
      <c r="H59" s="52">
        <f>G59</f>
        <v>0</v>
      </c>
    </row>
    <row r="60" spans="1:8" x14ac:dyDescent="0.25">
      <c r="A60" s="7" t="s">
        <v>87</v>
      </c>
      <c r="B60" s="27" t="s">
        <v>95</v>
      </c>
      <c r="C60" s="41" t="s">
        <v>97</v>
      </c>
      <c r="D60" s="41"/>
      <c r="E60" s="23" t="s">
        <v>96</v>
      </c>
      <c r="F60" s="52"/>
      <c r="G60" s="52">
        <f t="shared" ref="G60" si="12">G61</f>
        <v>50000</v>
      </c>
      <c r="H60" s="52">
        <f>G60</f>
        <v>50000</v>
      </c>
    </row>
    <row r="61" spans="1:8" x14ac:dyDescent="0.25">
      <c r="A61" s="7" t="s">
        <v>87</v>
      </c>
      <c r="B61" s="27" t="s">
        <v>95</v>
      </c>
      <c r="C61" s="41" t="s">
        <v>97</v>
      </c>
      <c r="D61" s="15">
        <v>200</v>
      </c>
      <c r="E61" s="17" t="s">
        <v>17</v>
      </c>
      <c r="F61" s="52"/>
      <c r="G61" s="52">
        <v>50000</v>
      </c>
      <c r="H61" s="52">
        <f>G61</f>
        <v>50000</v>
      </c>
    </row>
    <row r="62" spans="1:8" x14ac:dyDescent="0.25">
      <c r="A62" s="7" t="s">
        <v>87</v>
      </c>
      <c r="B62" s="18" t="s">
        <v>39</v>
      </c>
      <c r="C62" s="25"/>
      <c r="D62" s="25"/>
      <c r="E62" s="26" t="s">
        <v>40</v>
      </c>
      <c r="F62" s="54">
        <f>F63+F65+F67</f>
        <v>1225599</v>
      </c>
      <c r="G62" s="54">
        <f>G63+G67+G66</f>
        <v>12190368.23</v>
      </c>
      <c r="H62" s="54">
        <f>F62+G62</f>
        <v>13415967.23</v>
      </c>
    </row>
    <row r="63" spans="1:8" ht="22.5" x14ac:dyDescent="0.25">
      <c r="A63" s="7" t="s">
        <v>87</v>
      </c>
      <c r="B63" s="27" t="s">
        <v>39</v>
      </c>
      <c r="C63" s="15" t="s">
        <v>99</v>
      </c>
      <c r="D63" s="15"/>
      <c r="E63" s="16" t="s">
        <v>100</v>
      </c>
      <c r="F63" s="52"/>
      <c r="G63" s="52">
        <f>G64</f>
        <v>9901157.4399999995</v>
      </c>
      <c r="H63" s="52">
        <f t="shared" ref="H63" si="13">H64</f>
        <v>9901157.4399999995</v>
      </c>
    </row>
    <row r="64" spans="1:8" x14ac:dyDescent="0.25">
      <c r="A64" s="7" t="s">
        <v>87</v>
      </c>
      <c r="B64" s="27" t="s">
        <v>39</v>
      </c>
      <c r="C64" s="15" t="s">
        <v>99</v>
      </c>
      <c r="D64" s="15">
        <v>200</v>
      </c>
      <c r="E64" s="17" t="s">
        <v>17</v>
      </c>
      <c r="F64" s="52"/>
      <c r="G64" s="52">
        <v>9901157.4399999995</v>
      </c>
      <c r="H64" s="52">
        <f>SUM(F64+G64)</f>
        <v>9901157.4399999995</v>
      </c>
    </row>
    <row r="65" spans="1:8" x14ac:dyDescent="0.25">
      <c r="A65" s="7" t="s">
        <v>87</v>
      </c>
      <c r="B65" s="27" t="s">
        <v>39</v>
      </c>
      <c r="C65" s="15" t="s">
        <v>151</v>
      </c>
      <c r="D65" s="15"/>
      <c r="E65" s="17" t="s">
        <v>152</v>
      </c>
      <c r="F65" s="52">
        <f>F66</f>
        <v>1225599</v>
      </c>
      <c r="G65" s="52">
        <f>G66</f>
        <v>2189810.79</v>
      </c>
      <c r="H65" s="52">
        <f>H66</f>
        <v>3415409.79</v>
      </c>
    </row>
    <row r="66" spans="1:8" x14ac:dyDescent="0.25">
      <c r="A66" s="7" t="s">
        <v>87</v>
      </c>
      <c r="B66" s="27" t="s">
        <v>39</v>
      </c>
      <c r="C66" s="15" t="s">
        <v>151</v>
      </c>
      <c r="D66" s="15">
        <v>200</v>
      </c>
      <c r="E66" s="17" t="s">
        <v>17</v>
      </c>
      <c r="F66" s="52">
        <v>1225599</v>
      </c>
      <c r="G66" s="52">
        <f>2043810.79+146000</f>
        <v>2189810.79</v>
      </c>
      <c r="H66" s="52">
        <f>F66+G66</f>
        <v>3415409.79</v>
      </c>
    </row>
    <row r="67" spans="1:8" x14ac:dyDescent="0.25">
      <c r="A67" s="7" t="s">
        <v>87</v>
      </c>
      <c r="B67" s="27" t="s">
        <v>39</v>
      </c>
      <c r="C67" s="15" t="s">
        <v>101</v>
      </c>
      <c r="D67" s="15"/>
      <c r="E67" s="16" t="s">
        <v>102</v>
      </c>
      <c r="F67" s="52"/>
      <c r="G67" s="52">
        <f>G68</f>
        <v>99400</v>
      </c>
      <c r="H67" s="52">
        <f t="shared" ref="H67" si="14">H68</f>
        <v>99400</v>
      </c>
    </row>
    <row r="68" spans="1:8" x14ac:dyDescent="0.25">
      <c r="A68" s="7" t="s">
        <v>87</v>
      </c>
      <c r="B68" s="27" t="s">
        <v>39</v>
      </c>
      <c r="C68" s="15" t="s">
        <v>101</v>
      </c>
      <c r="D68" s="15">
        <v>200</v>
      </c>
      <c r="E68" s="17" t="s">
        <v>17</v>
      </c>
      <c r="F68" s="52"/>
      <c r="G68" s="52">
        <v>99400</v>
      </c>
      <c r="H68" s="52">
        <f>SUM(F68+G68)</f>
        <v>99400</v>
      </c>
    </row>
    <row r="69" spans="1:8" x14ac:dyDescent="0.25">
      <c r="A69" s="7" t="s">
        <v>87</v>
      </c>
      <c r="B69" s="28" t="s">
        <v>41</v>
      </c>
      <c r="C69" s="24"/>
      <c r="D69" s="24"/>
      <c r="E69" s="29" t="s">
        <v>42</v>
      </c>
      <c r="F69" s="55">
        <f>F70+F76+F83+F90</f>
        <v>0</v>
      </c>
      <c r="G69" s="55">
        <f>G70+G76+G83+G90</f>
        <v>27642819.91</v>
      </c>
      <c r="H69" s="55">
        <f>H70+H76+H83+H90</f>
        <v>27842819.91</v>
      </c>
    </row>
    <row r="70" spans="1:8" x14ac:dyDescent="0.25">
      <c r="A70" s="7" t="s">
        <v>87</v>
      </c>
      <c r="B70" s="18" t="s">
        <v>43</v>
      </c>
      <c r="C70" s="25"/>
      <c r="D70" s="25"/>
      <c r="E70" s="26" t="s">
        <v>44</v>
      </c>
      <c r="F70" s="54">
        <f>F71</f>
        <v>0</v>
      </c>
      <c r="G70" s="54">
        <f>G71+G73</f>
        <v>3170000</v>
      </c>
      <c r="H70" s="54">
        <f>H71+H73</f>
        <v>3170000</v>
      </c>
    </row>
    <row r="71" spans="1:8" ht="22.5" x14ac:dyDescent="0.25">
      <c r="A71" s="7" t="s">
        <v>87</v>
      </c>
      <c r="B71" s="27" t="s">
        <v>43</v>
      </c>
      <c r="C71" s="15" t="s">
        <v>105</v>
      </c>
      <c r="D71" s="15"/>
      <c r="E71" s="16" t="s">
        <v>104</v>
      </c>
      <c r="F71" s="52"/>
      <c r="G71" s="52">
        <f>G72</f>
        <v>1200000</v>
      </c>
      <c r="H71" s="52">
        <f t="shared" ref="H71" si="15">H72</f>
        <v>1200000</v>
      </c>
    </row>
    <row r="72" spans="1:8" x14ac:dyDescent="0.25">
      <c r="A72" s="7" t="s">
        <v>87</v>
      </c>
      <c r="B72" s="27" t="s">
        <v>43</v>
      </c>
      <c r="C72" s="15" t="s">
        <v>105</v>
      </c>
      <c r="D72" s="15">
        <v>200</v>
      </c>
      <c r="E72" s="17" t="s">
        <v>17</v>
      </c>
      <c r="F72" s="52"/>
      <c r="G72" s="52">
        <v>1200000</v>
      </c>
      <c r="H72" s="52">
        <f>SUM(F72+G72)</f>
        <v>1200000</v>
      </c>
    </row>
    <row r="73" spans="1:8" x14ac:dyDescent="0.25">
      <c r="A73" s="7" t="s">
        <v>87</v>
      </c>
      <c r="B73" s="27" t="s">
        <v>43</v>
      </c>
      <c r="C73" s="15" t="s">
        <v>107</v>
      </c>
      <c r="D73" s="15"/>
      <c r="E73" s="16" t="s">
        <v>106</v>
      </c>
      <c r="F73" s="52"/>
      <c r="G73" s="52">
        <f>G74+G75</f>
        <v>1970000</v>
      </c>
      <c r="H73" s="52">
        <f>H74+H75</f>
        <v>1970000</v>
      </c>
    </row>
    <row r="74" spans="1:8" x14ac:dyDescent="0.25">
      <c r="A74" s="7" t="s">
        <v>87</v>
      </c>
      <c r="B74" s="27" t="s">
        <v>43</v>
      </c>
      <c r="C74" s="15" t="s">
        <v>107</v>
      </c>
      <c r="D74" s="15">
        <v>200</v>
      </c>
      <c r="E74" s="17" t="s">
        <v>17</v>
      </c>
      <c r="F74" s="52"/>
      <c r="G74" s="52">
        <v>1970000</v>
      </c>
      <c r="H74" s="52">
        <f>SUM(F74+G74)</f>
        <v>1970000</v>
      </c>
    </row>
    <row r="75" spans="1:8" x14ac:dyDescent="0.25">
      <c r="A75" s="7" t="s">
        <v>87</v>
      </c>
      <c r="B75" s="27" t="s">
        <v>43</v>
      </c>
      <c r="C75" s="15" t="s">
        <v>107</v>
      </c>
      <c r="D75" s="15">
        <v>800</v>
      </c>
      <c r="E75" s="17" t="s">
        <v>18</v>
      </c>
      <c r="F75" s="52"/>
      <c r="G75" s="52">
        <v>0</v>
      </c>
      <c r="H75" s="52">
        <v>0</v>
      </c>
    </row>
    <row r="76" spans="1:8" x14ac:dyDescent="0.25">
      <c r="A76" s="7" t="s">
        <v>87</v>
      </c>
      <c r="B76" s="18" t="s">
        <v>45</v>
      </c>
      <c r="C76" s="25"/>
      <c r="D76" s="25"/>
      <c r="E76" s="26" t="s">
        <v>46</v>
      </c>
      <c r="F76" s="54"/>
      <c r="G76" s="54">
        <f>G77+G79</f>
        <v>1667293.74</v>
      </c>
      <c r="H76" s="54">
        <f>H77+H79</f>
        <v>1867293.74</v>
      </c>
    </row>
    <row r="77" spans="1:8" x14ac:dyDescent="0.25">
      <c r="A77" s="7" t="s">
        <v>87</v>
      </c>
      <c r="B77" s="27" t="s">
        <v>45</v>
      </c>
      <c r="C77" s="15" t="s">
        <v>107</v>
      </c>
      <c r="D77" s="15"/>
      <c r="E77" s="16" t="s">
        <v>106</v>
      </c>
      <c r="F77" s="52"/>
      <c r="G77" s="52">
        <f>G78</f>
        <v>1667293.74</v>
      </c>
      <c r="H77" s="52">
        <f>H78</f>
        <v>1667293.74</v>
      </c>
    </row>
    <row r="78" spans="1:8" x14ac:dyDescent="0.25">
      <c r="A78" s="7" t="s">
        <v>87</v>
      </c>
      <c r="B78" s="27" t="s">
        <v>45</v>
      </c>
      <c r="C78" s="15" t="s">
        <v>107</v>
      </c>
      <c r="D78" s="15">
        <v>200</v>
      </c>
      <c r="E78" s="17" t="s">
        <v>17</v>
      </c>
      <c r="F78" s="52"/>
      <c r="G78" s="52">
        <v>1667293.74</v>
      </c>
      <c r="H78" s="52">
        <f>SUM(F78+G78)</f>
        <v>1667293.74</v>
      </c>
    </row>
    <row r="79" spans="1:8" x14ac:dyDescent="0.25">
      <c r="A79" s="7" t="s">
        <v>87</v>
      </c>
      <c r="B79" s="27" t="s">
        <v>45</v>
      </c>
      <c r="C79" s="15" t="s">
        <v>109</v>
      </c>
      <c r="D79" s="15"/>
      <c r="E79" s="16" t="s">
        <v>108</v>
      </c>
      <c r="F79" s="52"/>
      <c r="G79" s="52">
        <f>G80</f>
        <v>0</v>
      </c>
      <c r="H79" s="52">
        <f t="shared" ref="H79" si="16">H80</f>
        <v>200000</v>
      </c>
    </row>
    <row r="80" spans="1:8" x14ac:dyDescent="0.25">
      <c r="A80" s="7" t="s">
        <v>87</v>
      </c>
      <c r="B80" s="27" t="s">
        <v>45</v>
      </c>
      <c r="C80" s="15" t="s">
        <v>109</v>
      </c>
      <c r="D80" s="15">
        <v>800</v>
      </c>
      <c r="E80" s="17" t="s">
        <v>18</v>
      </c>
      <c r="F80" s="52">
        <v>200000</v>
      </c>
      <c r="G80" s="52">
        <v>0</v>
      </c>
      <c r="H80" s="52">
        <f>SUM(F80+G80)</f>
        <v>200000</v>
      </c>
    </row>
    <row r="81" spans="1:8" ht="45" x14ac:dyDescent="0.25">
      <c r="A81" s="7" t="s">
        <v>87</v>
      </c>
      <c r="B81" s="27" t="s">
        <v>45</v>
      </c>
      <c r="C81" s="31" t="s">
        <v>153</v>
      </c>
      <c r="D81" s="31"/>
      <c r="E81" s="17" t="s">
        <v>154</v>
      </c>
      <c r="F81" s="52">
        <f>F82</f>
        <v>200000</v>
      </c>
      <c r="G81" s="52"/>
      <c r="H81" s="52">
        <f>F81</f>
        <v>200000</v>
      </c>
    </row>
    <row r="82" spans="1:8" x14ac:dyDescent="0.25">
      <c r="A82" s="7" t="s">
        <v>87</v>
      </c>
      <c r="B82" s="27" t="s">
        <v>45</v>
      </c>
      <c r="C82" s="31" t="s">
        <v>153</v>
      </c>
      <c r="D82" s="15">
        <v>200</v>
      </c>
      <c r="E82" s="17" t="s">
        <v>17</v>
      </c>
      <c r="F82" s="52">
        <v>200000</v>
      </c>
      <c r="G82" s="52"/>
      <c r="H82" s="52">
        <f>F82</f>
        <v>200000</v>
      </c>
    </row>
    <row r="83" spans="1:8" x14ac:dyDescent="0.25">
      <c r="A83" s="7" t="s">
        <v>87</v>
      </c>
      <c r="B83" s="18" t="s">
        <v>47</v>
      </c>
      <c r="C83" s="25"/>
      <c r="D83" s="25"/>
      <c r="E83" s="26" t="s">
        <v>48</v>
      </c>
      <c r="F83" s="54">
        <f>F84+F86+F88</f>
        <v>0</v>
      </c>
      <c r="G83" s="54">
        <f>G84+G86+G88</f>
        <v>11248624.130000001</v>
      </c>
      <c r="H83" s="54">
        <f>H84+H86+H88</f>
        <v>11248624.130000001</v>
      </c>
    </row>
    <row r="84" spans="1:8" x14ac:dyDescent="0.25">
      <c r="A84" s="7" t="s">
        <v>87</v>
      </c>
      <c r="B84" s="27" t="s">
        <v>47</v>
      </c>
      <c r="C84" s="15" t="s">
        <v>110</v>
      </c>
      <c r="D84" s="15"/>
      <c r="E84" s="16" t="s">
        <v>49</v>
      </c>
      <c r="F84" s="52"/>
      <c r="G84" s="52">
        <f>G85</f>
        <v>5537475.2000000002</v>
      </c>
      <c r="H84" s="52">
        <f t="shared" ref="H84" si="17">H85</f>
        <v>5537475.2000000002</v>
      </c>
    </row>
    <row r="85" spans="1:8" x14ac:dyDescent="0.25">
      <c r="A85" s="7" t="s">
        <v>87</v>
      </c>
      <c r="B85" s="27" t="s">
        <v>47</v>
      </c>
      <c r="C85" s="15" t="s">
        <v>110</v>
      </c>
      <c r="D85" s="15">
        <v>200</v>
      </c>
      <c r="E85" s="17" t="s">
        <v>17</v>
      </c>
      <c r="F85" s="52"/>
      <c r="G85" s="52">
        <v>5537475.2000000002</v>
      </c>
      <c r="H85" s="52">
        <f>SUM(F85+G85)</f>
        <v>5537475.2000000002</v>
      </c>
    </row>
    <row r="86" spans="1:8" x14ac:dyDescent="0.25">
      <c r="A86" s="7" t="s">
        <v>87</v>
      </c>
      <c r="B86" s="27" t="s">
        <v>47</v>
      </c>
      <c r="C86" s="15" t="s">
        <v>111</v>
      </c>
      <c r="D86" s="15"/>
      <c r="E86" s="16" t="s">
        <v>112</v>
      </c>
      <c r="F86" s="52"/>
      <c r="G86" s="52">
        <f>G87</f>
        <v>3201148.93</v>
      </c>
      <c r="H86" s="52">
        <f>SUM(F86+G86)</f>
        <v>3201148.93</v>
      </c>
    </row>
    <row r="87" spans="1:8" x14ac:dyDescent="0.25">
      <c r="A87" s="7" t="s">
        <v>87</v>
      </c>
      <c r="B87" s="27" t="s">
        <v>47</v>
      </c>
      <c r="C87" s="15" t="s">
        <v>111</v>
      </c>
      <c r="D87" s="15">
        <v>200</v>
      </c>
      <c r="E87" s="17" t="s">
        <v>17</v>
      </c>
      <c r="F87" s="52"/>
      <c r="G87" s="52">
        <v>3201148.93</v>
      </c>
      <c r="H87" s="52">
        <f>SUM(F87+G87)</f>
        <v>3201148.93</v>
      </c>
    </row>
    <row r="88" spans="1:8" x14ac:dyDescent="0.25">
      <c r="A88" s="7" t="s">
        <v>87</v>
      </c>
      <c r="B88" s="27" t="s">
        <v>47</v>
      </c>
      <c r="C88" s="15" t="s">
        <v>113</v>
      </c>
      <c r="D88" s="15"/>
      <c r="E88" s="16" t="s">
        <v>114</v>
      </c>
      <c r="F88" s="52"/>
      <c r="G88" s="52">
        <f>G89</f>
        <v>2510000</v>
      </c>
      <c r="H88" s="52">
        <f t="shared" ref="H88" si="18">H89</f>
        <v>2510000</v>
      </c>
    </row>
    <row r="89" spans="1:8" x14ac:dyDescent="0.25">
      <c r="A89" s="7" t="s">
        <v>87</v>
      </c>
      <c r="B89" s="27" t="s">
        <v>47</v>
      </c>
      <c r="C89" s="15" t="s">
        <v>113</v>
      </c>
      <c r="D89" s="15">
        <v>200</v>
      </c>
      <c r="E89" s="17" t="s">
        <v>17</v>
      </c>
      <c r="F89" s="52"/>
      <c r="G89" s="52">
        <v>2510000</v>
      </c>
      <c r="H89" s="52">
        <f>SUM(F89+G89)</f>
        <v>2510000</v>
      </c>
    </row>
    <row r="90" spans="1:8" x14ac:dyDescent="0.25">
      <c r="A90" s="7" t="s">
        <v>87</v>
      </c>
      <c r="B90" s="18" t="s">
        <v>50</v>
      </c>
      <c r="C90" s="15"/>
      <c r="D90" s="15"/>
      <c r="E90" s="26" t="s">
        <v>51</v>
      </c>
      <c r="F90" s="54">
        <f>F91</f>
        <v>0</v>
      </c>
      <c r="G90" s="54">
        <f t="shared" ref="G90:H90" si="19">G91</f>
        <v>11556902.039999999</v>
      </c>
      <c r="H90" s="54">
        <f t="shared" si="19"/>
        <v>11556902.039999999</v>
      </c>
    </row>
    <row r="91" spans="1:8" x14ac:dyDescent="0.25">
      <c r="A91" s="7" t="s">
        <v>87</v>
      </c>
      <c r="B91" s="27" t="s">
        <v>50</v>
      </c>
      <c r="C91" s="15" t="s">
        <v>115</v>
      </c>
      <c r="D91" s="15"/>
      <c r="E91" s="16" t="s">
        <v>51</v>
      </c>
      <c r="F91" s="52"/>
      <c r="G91" s="52">
        <f>G92+G93+G94</f>
        <v>11556902.039999999</v>
      </c>
      <c r="H91" s="52">
        <f>H92+H93+H94</f>
        <v>11556902.039999999</v>
      </c>
    </row>
    <row r="92" spans="1:8" ht="33.75" x14ac:dyDescent="0.25">
      <c r="A92" s="7" t="s">
        <v>87</v>
      </c>
      <c r="B92" s="27" t="s">
        <v>50</v>
      </c>
      <c r="C92" s="15" t="s">
        <v>115</v>
      </c>
      <c r="D92" s="15">
        <v>100</v>
      </c>
      <c r="E92" s="17" t="s">
        <v>11</v>
      </c>
      <c r="F92" s="52"/>
      <c r="G92" s="52">
        <v>8615395.1899999995</v>
      </c>
      <c r="H92" s="52">
        <f>SUM(F92+G92)</f>
        <v>8615395.1899999995</v>
      </c>
    </row>
    <row r="93" spans="1:8" x14ac:dyDescent="0.25">
      <c r="A93" s="7" t="s">
        <v>87</v>
      </c>
      <c r="B93" s="27" t="s">
        <v>50</v>
      </c>
      <c r="C93" s="15" t="s">
        <v>115</v>
      </c>
      <c r="D93" s="15">
        <v>200</v>
      </c>
      <c r="E93" s="17" t="s">
        <v>17</v>
      </c>
      <c r="F93" s="52"/>
      <c r="G93" s="52">
        <v>2919615.65</v>
      </c>
      <c r="H93" s="52">
        <f>SUM(F93+G93)</f>
        <v>2919615.65</v>
      </c>
    </row>
    <row r="94" spans="1:8" x14ac:dyDescent="0.25">
      <c r="A94" s="7" t="s">
        <v>87</v>
      </c>
      <c r="B94" s="27" t="s">
        <v>50</v>
      </c>
      <c r="C94" s="15" t="s">
        <v>115</v>
      </c>
      <c r="D94" s="15">
        <v>800</v>
      </c>
      <c r="E94" s="17" t="s">
        <v>18</v>
      </c>
      <c r="F94" s="52"/>
      <c r="G94" s="52">
        <v>21891.200000000001</v>
      </c>
      <c r="H94" s="52">
        <f>SUM(F94+G94)</f>
        <v>21891.200000000001</v>
      </c>
    </row>
    <row r="95" spans="1:8" x14ac:dyDescent="0.25">
      <c r="A95" s="7" t="s">
        <v>87</v>
      </c>
      <c r="B95" s="32" t="s">
        <v>52</v>
      </c>
      <c r="C95" s="33"/>
      <c r="D95" s="33"/>
      <c r="E95" s="10" t="s">
        <v>53</v>
      </c>
      <c r="F95" s="54">
        <f t="shared" ref="F95:H97" si="20">F96</f>
        <v>0</v>
      </c>
      <c r="G95" s="54">
        <f t="shared" si="20"/>
        <v>220000</v>
      </c>
      <c r="H95" s="54">
        <f t="shared" si="20"/>
        <v>220000</v>
      </c>
    </row>
    <row r="96" spans="1:8" x14ac:dyDescent="0.25">
      <c r="A96" s="7" t="s">
        <v>87</v>
      </c>
      <c r="B96" s="30" t="s">
        <v>54</v>
      </c>
      <c r="C96" s="15"/>
      <c r="D96" s="15"/>
      <c r="E96" s="26" t="s">
        <v>155</v>
      </c>
      <c r="F96" s="54">
        <f>F97</f>
        <v>0</v>
      </c>
      <c r="G96" s="54">
        <f t="shared" si="20"/>
        <v>220000</v>
      </c>
      <c r="H96" s="54">
        <f t="shared" si="20"/>
        <v>220000</v>
      </c>
    </row>
    <row r="97" spans="1:8" x14ac:dyDescent="0.25">
      <c r="A97" s="7" t="s">
        <v>87</v>
      </c>
      <c r="B97" s="34" t="s">
        <v>54</v>
      </c>
      <c r="C97" s="15" t="s">
        <v>116</v>
      </c>
      <c r="D97" s="31"/>
      <c r="E97" s="13" t="s">
        <v>117</v>
      </c>
      <c r="F97" s="56"/>
      <c r="G97" s="52">
        <f>G98</f>
        <v>220000</v>
      </c>
      <c r="H97" s="52">
        <f t="shared" si="20"/>
        <v>220000</v>
      </c>
    </row>
    <row r="98" spans="1:8" x14ac:dyDescent="0.25">
      <c r="A98" s="7" t="s">
        <v>87</v>
      </c>
      <c r="B98" s="34" t="s">
        <v>54</v>
      </c>
      <c r="C98" s="15" t="s">
        <v>116</v>
      </c>
      <c r="D98" s="15">
        <v>200</v>
      </c>
      <c r="E98" s="17" t="s">
        <v>17</v>
      </c>
      <c r="F98" s="56"/>
      <c r="G98" s="53">
        <v>220000</v>
      </c>
      <c r="H98" s="52">
        <f>SUM(F98+G98)</f>
        <v>220000</v>
      </c>
    </row>
    <row r="99" spans="1:8" x14ac:dyDescent="0.25">
      <c r="A99" s="7" t="s">
        <v>87</v>
      </c>
      <c r="B99" s="32" t="s">
        <v>55</v>
      </c>
      <c r="C99" s="33"/>
      <c r="D99" s="33"/>
      <c r="E99" s="10" t="s">
        <v>56</v>
      </c>
      <c r="F99" s="50">
        <f>F100</f>
        <v>0</v>
      </c>
      <c r="G99" s="50">
        <f>G100</f>
        <v>3052254</v>
      </c>
      <c r="H99" s="50">
        <f t="shared" ref="H99" si="21">H100</f>
        <v>3052254</v>
      </c>
    </row>
    <row r="100" spans="1:8" x14ac:dyDescent="0.25">
      <c r="A100" s="7" t="s">
        <v>87</v>
      </c>
      <c r="B100" s="30" t="s">
        <v>57</v>
      </c>
      <c r="C100" s="35"/>
      <c r="D100" s="35"/>
      <c r="E100" s="26" t="s">
        <v>58</v>
      </c>
      <c r="F100" s="54">
        <f>F101+F107+F108+F109</f>
        <v>0</v>
      </c>
      <c r="G100" s="54">
        <f>G101+G107+G109</f>
        <v>3052254</v>
      </c>
      <c r="H100" s="54">
        <f t="shared" ref="H100" si="22">H101+H107+H109</f>
        <v>3052254</v>
      </c>
    </row>
    <row r="101" spans="1:8" x14ac:dyDescent="0.25">
      <c r="A101" s="7" t="s">
        <v>87</v>
      </c>
      <c r="B101" s="34" t="s">
        <v>57</v>
      </c>
      <c r="C101" s="15" t="s">
        <v>118</v>
      </c>
      <c r="D101" s="15"/>
      <c r="E101" s="17" t="s">
        <v>119</v>
      </c>
      <c r="F101" s="52">
        <f>F102</f>
        <v>0</v>
      </c>
      <c r="G101" s="52">
        <f>G102+G103+G104+G105+G106</f>
        <v>3052254</v>
      </c>
      <c r="H101" s="52">
        <f>H102+H103+H104+H105+H106</f>
        <v>3052254</v>
      </c>
    </row>
    <row r="102" spans="1:8" ht="33.75" x14ac:dyDescent="0.25">
      <c r="A102" s="7" t="s">
        <v>87</v>
      </c>
      <c r="B102" s="34" t="s">
        <v>57</v>
      </c>
      <c r="C102" s="15" t="s">
        <v>118</v>
      </c>
      <c r="D102" s="15">
        <v>100</v>
      </c>
      <c r="E102" s="17" t="s">
        <v>11</v>
      </c>
      <c r="F102" s="53"/>
      <c r="G102" s="52">
        <v>0</v>
      </c>
      <c r="H102" s="52">
        <f>SUM(F102+G102)</f>
        <v>0</v>
      </c>
    </row>
    <row r="103" spans="1:8" x14ac:dyDescent="0.25">
      <c r="A103" s="7" t="s">
        <v>87</v>
      </c>
      <c r="B103" s="34" t="s">
        <v>57</v>
      </c>
      <c r="C103" s="15" t="s">
        <v>118</v>
      </c>
      <c r="D103" s="15">
        <v>200</v>
      </c>
      <c r="E103" s="17" t="s">
        <v>17</v>
      </c>
      <c r="F103" s="53"/>
      <c r="G103" s="53">
        <v>0</v>
      </c>
      <c r="H103" s="52">
        <f>SUM(F103+G103)</f>
        <v>0</v>
      </c>
    </row>
    <row r="104" spans="1:8" x14ac:dyDescent="0.25">
      <c r="A104" s="7" t="s">
        <v>87</v>
      </c>
      <c r="B104" s="34" t="s">
        <v>57</v>
      </c>
      <c r="C104" s="15" t="s">
        <v>118</v>
      </c>
      <c r="D104" s="15">
        <v>300</v>
      </c>
      <c r="E104" s="17" t="s">
        <v>64</v>
      </c>
      <c r="F104" s="53"/>
      <c r="G104" s="53">
        <v>0</v>
      </c>
      <c r="H104" s="52">
        <f>SUM(F104+G104)</f>
        <v>0</v>
      </c>
    </row>
    <row r="105" spans="1:8" x14ac:dyDescent="0.25">
      <c r="A105" s="7" t="s">
        <v>87</v>
      </c>
      <c r="B105" s="34" t="s">
        <v>57</v>
      </c>
      <c r="C105" s="15" t="s">
        <v>118</v>
      </c>
      <c r="D105" s="15">
        <v>500</v>
      </c>
      <c r="E105" s="43" t="s">
        <v>21</v>
      </c>
      <c r="F105" s="53"/>
      <c r="G105" s="53">
        <v>3052254</v>
      </c>
      <c r="H105" s="52">
        <f>G105</f>
        <v>3052254</v>
      </c>
    </row>
    <row r="106" spans="1:8" x14ac:dyDescent="0.25">
      <c r="A106" s="7" t="s">
        <v>87</v>
      </c>
      <c r="B106" s="34" t="s">
        <v>57</v>
      </c>
      <c r="C106" s="15" t="s">
        <v>118</v>
      </c>
      <c r="D106" s="15">
        <v>800</v>
      </c>
      <c r="E106" s="17" t="s">
        <v>18</v>
      </c>
      <c r="F106" s="53"/>
      <c r="G106" s="53">
        <v>0</v>
      </c>
      <c r="H106" s="52">
        <f>SUM(F106+G106)</f>
        <v>0</v>
      </c>
    </row>
    <row r="107" spans="1:8" ht="22.5" x14ac:dyDescent="0.25">
      <c r="A107" s="7" t="s">
        <v>87</v>
      </c>
      <c r="B107" s="34" t="s">
        <v>57</v>
      </c>
      <c r="C107" s="15" t="s">
        <v>120</v>
      </c>
      <c r="D107" s="15"/>
      <c r="E107" s="17" t="s">
        <v>121</v>
      </c>
      <c r="F107" s="53"/>
      <c r="G107" s="53">
        <f>G108</f>
        <v>0</v>
      </c>
      <c r="H107" s="52">
        <f>F107+G107</f>
        <v>0</v>
      </c>
    </row>
    <row r="108" spans="1:8" x14ac:dyDescent="0.25">
      <c r="A108" s="7" t="s">
        <v>87</v>
      </c>
      <c r="B108" s="34" t="s">
        <v>57</v>
      </c>
      <c r="C108" s="15" t="s">
        <v>120</v>
      </c>
      <c r="D108" s="15">
        <v>200</v>
      </c>
      <c r="E108" s="17" t="s">
        <v>17</v>
      </c>
      <c r="F108" s="53"/>
      <c r="G108" s="53">
        <v>0</v>
      </c>
      <c r="H108" s="52">
        <f>F108+G108</f>
        <v>0</v>
      </c>
    </row>
    <row r="109" spans="1:8" ht="22.5" x14ac:dyDescent="0.25">
      <c r="A109" s="7" t="s">
        <v>87</v>
      </c>
      <c r="B109" s="34" t="s">
        <v>57</v>
      </c>
      <c r="C109" s="15" t="s">
        <v>122</v>
      </c>
      <c r="D109" s="15"/>
      <c r="E109" s="17" t="s">
        <v>123</v>
      </c>
      <c r="F109" s="52">
        <f t="shared" ref="F109" si="23">F110</f>
        <v>0</v>
      </c>
      <c r="G109" s="52">
        <v>0</v>
      </c>
      <c r="H109" s="52">
        <f t="shared" ref="H109" si="24">H110</f>
        <v>0</v>
      </c>
    </row>
    <row r="110" spans="1:8" x14ac:dyDescent="0.25">
      <c r="A110" s="7" t="s">
        <v>87</v>
      </c>
      <c r="B110" s="34" t="s">
        <v>57</v>
      </c>
      <c r="C110" s="15" t="s">
        <v>122</v>
      </c>
      <c r="D110" s="15">
        <v>200</v>
      </c>
      <c r="E110" s="17" t="s">
        <v>17</v>
      </c>
      <c r="F110" s="53"/>
      <c r="G110" s="53">
        <v>0</v>
      </c>
      <c r="H110" s="52">
        <f>SUM(F110+G110)</f>
        <v>0</v>
      </c>
    </row>
    <row r="111" spans="1:8" x14ac:dyDescent="0.25">
      <c r="A111" s="7" t="s">
        <v>87</v>
      </c>
      <c r="B111" s="32" t="s">
        <v>60</v>
      </c>
      <c r="C111" s="33"/>
      <c r="D111" s="33"/>
      <c r="E111" s="10" t="s">
        <v>61</v>
      </c>
      <c r="F111" s="57">
        <f>F112+F115</f>
        <v>7151310.2000000002</v>
      </c>
      <c r="G111" s="57">
        <f>G112+G115</f>
        <v>1602496</v>
      </c>
      <c r="H111" s="57">
        <f t="shared" ref="H111" si="25">H112+H115</f>
        <v>5178151.0999999996</v>
      </c>
    </row>
    <row r="112" spans="1:8" x14ac:dyDescent="0.25">
      <c r="A112" s="7" t="s">
        <v>87</v>
      </c>
      <c r="B112" s="30" t="s">
        <v>62</v>
      </c>
      <c r="C112" s="15"/>
      <c r="D112" s="15"/>
      <c r="E112" s="26" t="s">
        <v>63</v>
      </c>
      <c r="F112" s="54">
        <f>F113</f>
        <v>0</v>
      </c>
      <c r="G112" s="54">
        <f>G113</f>
        <v>180000</v>
      </c>
      <c r="H112" s="54">
        <f t="shared" ref="H112:H113" si="26">H113</f>
        <v>180000</v>
      </c>
    </row>
    <row r="113" spans="1:8" ht="22.5" x14ac:dyDescent="0.25">
      <c r="A113" s="7" t="s">
        <v>87</v>
      </c>
      <c r="B113" s="34" t="s">
        <v>62</v>
      </c>
      <c r="C113" s="15" t="s">
        <v>124</v>
      </c>
      <c r="D113" s="15"/>
      <c r="E113" s="17" t="s">
        <v>125</v>
      </c>
      <c r="F113" s="57"/>
      <c r="G113" s="52">
        <f>G114</f>
        <v>180000</v>
      </c>
      <c r="H113" s="52">
        <f t="shared" si="26"/>
        <v>180000</v>
      </c>
    </row>
    <row r="114" spans="1:8" x14ac:dyDescent="0.25">
      <c r="A114" s="7" t="s">
        <v>87</v>
      </c>
      <c r="B114" s="34" t="s">
        <v>62</v>
      </c>
      <c r="C114" s="15" t="s">
        <v>124</v>
      </c>
      <c r="D114" s="15">
        <v>300</v>
      </c>
      <c r="E114" s="42" t="s">
        <v>64</v>
      </c>
      <c r="F114" s="57"/>
      <c r="G114" s="53">
        <v>180000</v>
      </c>
      <c r="H114" s="52">
        <f>SUM(F114+G114)</f>
        <v>180000</v>
      </c>
    </row>
    <row r="115" spans="1:8" x14ac:dyDescent="0.25">
      <c r="A115" s="36" t="s">
        <v>87</v>
      </c>
      <c r="B115" s="30" t="s">
        <v>65</v>
      </c>
      <c r="C115" s="44"/>
      <c r="D115" s="44"/>
      <c r="E115" s="45" t="s">
        <v>66</v>
      </c>
      <c r="F115" s="54">
        <f>F116+F117+F118+F119</f>
        <v>7151310.2000000002</v>
      </c>
      <c r="G115" s="54">
        <f>G118+G124+G126+G120</f>
        <v>1422496</v>
      </c>
      <c r="H115" s="54">
        <f>H118+H124+H126+H120</f>
        <v>4998151.0999999996</v>
      </c>
    </row>
    <row r="116" spans="1:8" ht="22.5" x14ac:dyDescent="0.25">
      <c r="A116" s="7" t="s">
        <v>87</v>
      </c>
      <c r="B116" s="34" t="s">
        <v>65</v>
      </c>
      <c r="C116" s="15" t="s">
        <v>67</v>
      </c>
      <c r="D116" s="15"/>
      <c r="E116" s="17" t="s">
        <v>68</v>
      </c>
      <c r="F116" s="53"/>
      <c r="G116" s="53">
        <v>0</v>
      </c>
      <c r="H116" s="53">
        <f>SUM(F116+G116)</f>
        <v>0</v>
      </c>
    </row>
    <row r="117" spans="1:8" ht="22.5" x14ac:dyDescent="0.25">
      <c r="A117" s="7" t="s">
        <v>87</v>
      </c>
      <c r="B117" s="34" t="s">
        <v>65</v>
      </c>
      <c r="C117" s="15" t="s">
        <v>69</v>
      </c>
      <c r="D117" s="15"/>
      <c r="E117" s="17" t="s">
        <v>70</v>
      </c>
      <c r="F117" s="53"/>
      <c r="G117" s="53">
        <v>0</v>
      </c>
      <c r="H117" s="53">
        <f>SUM(F117+G117)</f>
        <v>0</v>
      </c>
    </row>
    <row r="118" spans="1:8" ht="22.5" x14ac:dyDescent="0.25">
      <c r="A118" s="7" t="s">
        <v>87</v>
      </c>
      <c r="B118" s="34" t="s">
        <v>65</v>
      </c>
      <c r="C118" s="15" t="s">
        <v>71</v>
      </c>
      <c r="D118" s="15"/>
      <c r="E118" s="17" t="s">
        <v>126</v>
      </c>
      <c r="F118" s="53">
        <f>F119</f>
        <v>3575655.1</v>
      </c>
      <c r="G118" s="53">
        <f>G119</f>
        <v>852496</v>
      </c>
      <c r="H118" s="53">
        <f>G118+F118</f>
        <v>4428151.0999999996</v>
      </c>
    </row>
    <row r="119" spans="1:8" x14ac:dyDescent="0.25">
      <c r="A119" s="7" t="s">
        <v>87</v>
      </c>
      <c r="B119" s="34" t="s">
        <v>65</v>
      </c>
      <c r="C119" s="15" t="s">
        <v>71</v>
      </c>
      <c r="D119" s="31">
        <v>300</v>
      </c>
      <c r="E119" s="42" t="s">
        <v>64</v>
      </c>
      <c r="F119" s="53">
        <v>3575655.1</v>
      </c>
      <c r="G119" s="53">
        <v>852496</v>
      </c>
      <c r="H119" s="53">
        <f>F119+G119</f>
        <v>4428151.0999999996</v>
      </c>
    </row>
    <row r="120" spans="1:8" ht="24" x14ac:dyDescent="0.25">
      <c r="A120" s="7" t="s">
        <v>87</v>
      </c>
      <c r="B120" s="34" t="s">
        <v>65</v>
      </c>
      <c r="C120" s="15" t="s">
        <v>159</v>
      </c>
      <c r="D120" s="31"/>
      <c r="E120" s="42" t="s">
        <v>160</v>
      </c>
      <c r="F120" s="53"/>
      <c r="G120" s="53">
        <f>G121</f>
        <v>100000</v>
      </c>
      <c r="H120" s="53">
        <f>G120</f>
        <v>100000</v>
      </c>
    </row>
    <row r="121" spans="1:8" ht="24" x14ac:dyDescent="0.25">
      <c r="A121" s="7" t="s">
        <v>87</v>
      </c>
      <c r="B121" s="34" t="s">
        <v>65</v>
      </c>
      <c r="C121" s="15" t="s">
        <v>161</v>
      </c>
      <c r="D121" s="31"/>
      <c r="E121" s="42" t="s">
        <v>162</v>
      </c>
      <c r="F121" s="53"/>
      <c r="G121" s="53">
        <v>100000</v>
      </c>
      <c r="H121" s="53">
        <f>G121</f>
        <v>100000</v>
      </c>
    </row>
    <row r="122" spans="1:8" ht="24" x14ac:dyDescent="0.25">
      <c r="A122" s="7" t="s">
        <v>87</v>
      </c>
      <c r="B122" s="34" t="s">
        <v>65</v>
      </c>
      <c r="C122" s="15" t="s">
        <v>163</v>
      </c>
      <c r="D122" s="31"/>
      <c r="E122" s="42" t="s">
        <v>164</v>
      </c>
      <c r="F122" s="53"/>
      <c r="G122" s="53">
        <v>100000</v>
      </c>
      <c r="H122" s="53">
        <v>100000</v>
      </c>
    </row>
    <row r="123" spans="1:8" x14ac:dyDescent="0.25">
      <c r="A123" s="7" t="s">
        <v>87</v>
      </c>
      <c r="B123" s="34" t="s">
        <v>65</v>
      </c>
      <c r="C123" s="15" t="s">
        <v>163</v>
      </c>
      <c r="D123" s="31">
        <v>300</v>
      </c>
      <c r="E123" s="42" t="s">
        <v>64</v>
      </c>
      <c r="F123" s="53"/>
      <c r="G123" s="53">
        <v>100000</v>
      </c>
      <c r="H123" s="53">
        <v>100000</v>
      </c>
    </row>
    <row r="124" spans="1:8" x14ac:dyDescent="0.25">
      <c r="A124" s="7" t="s">
        <v>87</v>
      </c>
      <c r="B124" s="34" t="s">
        <v>65</v>
      </c>
      <c r="C124" s="31" t="s">
        <v>127</v>
      </c>
      <c r="D124" s="31"/>
      <c r="E124" s="17" t="s">
        <v>59</v>
      </c>
      <c r="F124" s="53"/>
      <c r="G124" s="53">
        <f>G125</f>
        <v>440000</v>
      </c>
      <c r="H124" s="53">
        <f>H125</f>
        <v>440000</v>
      </c>
    </row>
    <row r="125" spans="1:8" x14ac:dyDescent="0.25">
      <c r="A125" s="7" t="s">
        <v>87</v>
      </c>
      <c r="B125" s="34" t="s">
        <v>65</v>
      </c>
      <c r="C125" s="31" t="s">
        <v>127</v>
      </c>
      <c r="D125" s="15">
        <v>200</v>
      </c>
      <c r="E125" s="17" t="s">
        <v>17</v>
      </c>
      <c r="F125" s="53"/>
      <c r="G125" s="53">
        <v>440000</v>
      </c>
      <c r="H125" s="53">
        <f>G125</f>
        <v>440000</v>
      </c>
    </row>
    <row r="126" spans="1:8" x14ac:dyDescent="0.25">
      <c r="A126" s="7" t="s">
        <v>87</v>
      </c>
      <c r="B126" s="34" t="s">
        <v>65</v>
      </c>
      <c r="C126" s="31" t="s">
        <v>129</v>
      </c>
      <c r="D126" s="31"/>
      <c r="E126" s="17" t="s">
        <v>128</v>
      </c>
      <c r="F126" s="53"/>
      <c r="G126" s="53">
        <f>G127</f>
        <v>30000</v>
      </c>
      <c r="H126" s="53">
        <f>H127</f>
        <v>30000</v>
      </c>
    </row>
    <row r="127" spans="1:8" x14ac:dyDescent="0.25">
      <c r="A127" s="7" t="s">
        <v>87</v>
      </c>
      <c r="B127" s="34" t="s">
        <v>65</v>
      </c>
      <c r="C127" s="31" t="s">
        <v>129</v>
      </c>
      <c r="D127" s="31">
        <v>300</v>
      </c>
      <c r="E127" s="17" t="s">
        <v>64</v>
      </c>
      <c r="F127" s="53"/>
      <c r="G127" s="53">
        <v>30000</v>
      </c>
      <c r="H127" s="53">
        <f>G127</f>
        <v>30000</v>
      </c>
    </row>
    <row r="128" spans="1:8" x14ac:dyDescent="0.25">
      <c r="A128" s="7" t="s">
        <v>87</v>
      </c>
      <c r="B128" s="32" t="s">
        <v>72</v>
      </c>
      <c r="C128" s="33"/>
      <c r="D128" s="33"/>
      <c r="E128" s="10" t="s">
        <v>73</v>
      </c>
      <c r="F128" s="50">
        <f t="shared" ref="F128:H128" si="27">SUM(F129)</f>
        <v>0</v>
      </c>
      <c r="G128" s="50">
        <f t="shared" si="27"/>
        <v>925000</v>
      </c>
      <c r="H128" s="50">
        <f t="shared" si="27"/>
        <v>925000</v>
      </c>
    </row>
    <row r="129" spans="1:8" x14ac:dyDescent="0.25">
      <c r="A129" s="7" t="s">
        <v>87</v>
      </c>
      <c r="B129" s="36" t="s">
        <v>74</v>
      </c>
      <c r="C129" s="37"/>
      <c r="D129" s="37"/>
      <c r="E129" s="26" t="s">
        <v>75</v>
      </c>
      <c r="F129" s="54">
        <f t="shared" ref="F129:H129" si="28">F130+F132</f>
        <v>0</v>
      </c>
      <c r="G129" s="54">
        <f t="shared" si="28"/>
        <v>925000</v>
      </c>
      <c r="H129" s="54">
        <f t="shared" si="28"/>
        <v>925000</v>
      </c>
    </row>
    <row r="130" spans="1:8" ht="22.5" x14ac:dyDescent="0.25">
      <c r="A130" s="7" t="s">
        <v>87</v>
      </c>
      <c r="B130" s="38" t="s">
        <v>74</v>
      </c>
      <c r="C130" s="15" t="s">
        <v>130</v>
      </c>
      <c r="D130" s="15"/>
      <c r="E130" s="17" t="s">
        <v>131</v>
      </c>
      <c r="F130" s="53"/>
      <c r="G130" s="53">
        <f>G131</f>
        <v>425000</v>
      </c>
      <c r="H130" s="53">
        <f t="shared" ref="H130" si="29">H131</f>
        <v>425000</v>
      </c>
    </row>
    <row r="131" spans="1:8" x14ac:dyDescent="0.25">
      <c r="A131" s="7" t="s">
        <v>87</v>
      </c>
      <c r="B131" s="38"/>
      <c r="C131" s="15" t="s">
        <v>130</v>
      </c>
      <c r="D131" s="15">
        <v>200</v>
      </c>
      <c r="E131" s="17" t="s">
        <v>17</v>
      </c>
      <c r="F131" s="53"/>
      <c r="G131" s="53">
        <v>425000</v>
      </c>
      <c r="H131" s="52">
        <f>SUM(F131+G131)</f>
        <v>425000</v>
      </c>
    </row>
    <row r="132" spans="1:8" ht="22.5" x14ac:dyDescent="0.25">
      <c r="A132" s="7" t="s">
        <v>87</v>
      </c>
      <c r="B132" s="38" t="s">
        <v>74</v>
      </c>
      <c r="C132" s="15" t="s">
        <v>132</v>
      </c>
      <c r="D132" s="15"/>
      <c r="E132" s="17" t="s">
        <v>133</v>
      </c>
      <c r="F132" s="56"/>
      <c r="G132" s="52">
        <v>500000</v>
      </c>
      <c r="H132" s="52">
        <f t="shared" ref="H132" si="30">H133</f>
        <v>500000</v>
      </c>
    </row>
    <row r="133" spans="1:8" x14ac:dyDescent="0.25">
      <c r="A133" s="7" t="s">
        <v>87</v>
      </c>
      <c r="B133" s="38" t="s">
        <v>74</v>
      </c>
      <c r="C133" s="15" t="s">
        <v>132</v>
      </c>
      <c r="D133" s="15">
        <v>200</v>
      </c>
      <c r="E133" s="17" t="s">
        <v>17</v>
      </c>
      <c r="F133" s="56"/>
      <c r="G133" s="53">
        <v>500000</v>
      </c>
      <c r="H133" s="52">
        <f>SUM(F133+G133)</f>
        <v>500000</v>
      </c>
    </row>
    <row r="134" spans="1:8" x14ac:dyDescent="0.25">
      <c r="A134" s="8"/>
      <c r="B134" s="11"/>
      <c r="C134" s="21"/>
      <c r="D134" s="21"/>
      <c r="E134" s="22" t="s">
        <v>76</v>
      </c>
      <c r="F134" s="54">
        <f>F11+F41+F46+F56+F69+F95+F99+F111+F128+F115</f>
        <v>15938559.399999999</v>
      </c>
      <c r="G134" s="54">
        <f>G11+G41+G46+G56+G69+G95+G99+G111+G128</f>
        <v>56532800</v>
      </c>
      <c r="H134" s="54">
        <f>H11+H41+H46+H56+H69+H95+H99+H111+H128</f>
        <v>61944394.100000001</v>
      </c>
    </row>
    <row r="135" spans="1:8" x14ac:dyDescent="0.25">
      <c r="A135" s="2"/>
      <c r="B135" s="39"/>
      <c r="C135" s="39"/>
      <c r="D135" s="39"/>
      <c r="E135" s="40" t="s">
        <v>77</v>
      </c>
      <c r="F135" s="58"/>
      <c r="G135" s="58"/>
      <c r="H135" s="59">
        <v>0</v>
      </c>
    </row>
    <row r="136" spans="1:8" x14ac:dyDescent="0.25">
      <c r="A136" s="2"/>
      <c r="B136" s="60"/>
      <c r="C136" s="60"/>
      <c r="D136" s="60"/>
      <c r="E136" s="3"/>
      <c r="F136" s="4"/>
      <c r="G136" s="4"/>
      <c r="H136" s="4"/>
    </row>
    <row r="137" spans="1:8" x14ac:dyDescent="0.25">
      <c r="A137" s="2"/>
      <c r="B137" s="2"/>
      <c r="C137" s="2"/>
      <c r="D137" s="2"/>
      <c r="E137" s="2"/>
      <c r="F137" s="46"/>
      <c r="G137" s="46"/>
      <c r="H137" s="46"/>
    </row>
    <row r="138" spans="1:8" x14ac:dyDescent="0.25">
      <c r="A138" s="2"/>
      <c r="B138" s="2"/>
      <c r="C138" s="2"/>
      <c r="D138" s="2"/>
      <c r="E138" s="2"/>
      <c r="F138" s="46"/>
      <c r="G138" s="46"/>
      <c r="H138" s="46"/>
    </row>
  </sheetData>
  <mergeCells count="11">
    <mergeCell ref="B10:E10"/>
    <mergeCell ref="F1:H2"/>
    <mergeCell ref="B3:H3"/>
    <mergeCell ref="B4:H4"/>
    <mergeCell ref="B5:H5"/>
    <mergeCell ref="F7:H7"/>
    <mergeCell ref="A7:A8"/>
    <mergeCell ref="B7:B8"/>
    <mergeCell ref="C7:C8"/>
    <mergeCell ref="D7:D8"/>
    <mergeCell ref="E7:E8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82" orientation="landscape" verticalDpi="0" r:id="rId1"/>
  <rowBreaks count="2" manualBreakCount="2">
    <brk id="59" max="7" man="1"/>
    <brk id="1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abSelected="1" view="pageBreakPreview" topLeftCell="A58" zoomScaleNormal="100" zoomScaleSheetLayoutView="100" workbookViewId="0">
      <selection activeCell="F64" sqref="F64"/>
    </sheetView>
  </sheetViews>
  <sheetFormatPr defaultRowHeight="15" x14ac:dyDescent="0.25"/>
  <cols>
    <col min="1" max="1" width="5.7109375" bestFit="1" customWidth="1"/>
    <col min="2" max="2" width="17.28515625" bestFit="1" customWidth="1"/>
    <col min="3" max="3" width="14" customWidth="1"/>
    <col min="4" max="4" width="4" bestFit="1" customWidth="1"/>
    <col min="5" max="5" width="66" customWidth="1"/>
    <col min="6" max="6" width="16.7109375" customWidth="1"/>
    <col min="7" max="7" width="12.28515625" bestFit="1" customWidth="1"/>
  </cols>
  <sheetData>
    <row r="1" spans="1:7" ht="22.5" customHeight="1" x14ac:dyDescent="0.25">
      <c r="E1" s="64"/>
      <c r="F1" s="81" t="s">
        <v>167</v>
      </c>
      <c r="G1" s="81"/>
    </row>
    <row r="2" spans="1:7" ht="22.5" customHeight="1" x14ac:dyDescent="0.25">
      <c r="E2" s="64"/>
      <c r="F2" s="81"/>
      <c r="G2" s="81"/>
    </row>
    <row r="3" spans="1:7" ht="15.75" x14ac:dyDescent="0.25">
      <c r="A3" s="2"/>
      <c r="B3" s="74" t="s">
        <v>0</v>
      </c>
      <c r="C3" s="74"/>
      <c r="D3" s="74"/>
      <c r="E3" s="74"/>
      <c r="F3" s="74"/>
      <c r="G3" s="74"/>
    </row>
    <row r="4" spans="1:7" ht="15.75" x14ac:dyDescent="0.25">
      <c r="A4" s="2"/>
      <c r="B4" s="74" t="s">
        <v>165</v>
      </c>
      <c r="C4" s="74"/>
      <c r="D4" s="74"/>
      <c r="E4" s="74"/>
      <c r="F4" s="74"/>
      <c r="G4" s="74"/>
    </row>
    <row r="5" spans="1:7" ht="15.75" x14ac:dyDescent="0.25">
      <c r="A5" s="2"/>
      <c r="B5" s="74" t="s">
        <v>1</v>
      </c>
      <c r="C5" s="74"/>
      <c r="D5" s="74"/>
      <c r="E5" s="74"/>
      <c r="F5" s="74"/>
      <c r="G5" s="74"/>
    </row>
    <row r="6" spans="1:7" x14ac:dyDescent="0.25">
      <c r="A6" s="2"/>
      <c r="B6" s="60"/>
      <c r="C6" s="60"/>
      <c r="D6" s="60"/>
      <c r="E6" s="3"/>
      <c r="F6" s="4"/>
      <c r="G6" s="4"/>
    </row>
    <row r="7" spans="1:7" x14ac:dyDescent="0.25">
      <c r="A7" s="68" t="s">
        <v>2</v>
      </c>
      <c r="B7" s="68" t="s">
        <v>3</v>
      </c>
      <c r="C7" s="68" t="s">
        <v>4</v>
      </c>
      <c r="D7" s="68" t="s">
        <v>5</v>
      </c>
      <c r="E7" s="69" t="s">
        <v>6</v>
      </c>
      <c r="F7" s="78">
        <v>2021</v>
      </c>
      <c r="G7" s="80">
        <v>2022</v>
      </c>
    </row>
    <row r="8" spans="1:7" x14ac:dyDescent="0.25">
      <c r="A8" s="68"/>
      <c r="B8" s="68"/>
      <c r="C8" s="68"/>
      <c r="D8" s="68"/>
      <c r="E8" s="69"/>
      <c r="F8" s="79"/>
      <c r="G8" s="80"/>
    </row>
    <row r="9" spans="1:7" x14ac:dyDescent="0.25">
      <c r="A9" s="5">
        <v>1</v>
      </c>
      <c r="B9" s="62">
        <v>2</v>
      </c>
      <c r="C9" s="62">
        <v>3</v>
      </c>
      <c r="D9" s="62">
        <v>4</v>
      </c>
      <c r="E9" s="62">
        <v>5</v>
      </c>
      <c r="F9" s="1"/>
      <c r="G9" s="62"/>
    </row>
    <row r="10" spans="1:7" x14ac:dyDescent="0.25">
      <c r="A10" s="7" t="s">
        <v>87</v>
      </c>
      <c r="B10" s="70" t="s">
        <v>103</v>
      </c>
      <c r="C10" s="71"/>
      <c r="D10" s="71"/>
      <c r="E10" s="72"/>
      <c r="F10" s="47"/>
      <c r="G10" s="48"/>
    </row>
    <row r="11" spans="1:7" x14ac:dyDescent="0.25">
      <c r="A11" s="7" t="s">
        <v>87</v>
      </c>
      <c r="B11" s="9" t="s">
        <v>7</v>
      </c>
      <c r="C11" s="9"/>
      <c r="D11" s="9"/>
      <c r="E11" s="10" t="s">
        <v>8</v>
      </c>
      <c r="F11" s="50">
        <f>F12+F15+F18+F23+F28+F31+F34</f>
        <v>9290061.7400000002</v>
      </c>
      <c r="G11" s="50">
        <f>G12+G15+G18+G23+G28+G31+G34</f>
        <v>9290061.7400000002</v>
      </c>
    </row>
    <row r="12" spans="1:7" ht="25.5" x14ac:dyDescent="0.25">
      <c r="A12" s="7" t="s">
        <v>87</v>
      </c>
      <c r="B12" s="11" t="s">
        <v>9</v>
      </c>
      <c r="C12" s="12"/>
      <c r="D12" s="12"/>
      <c r="E12" s="13" t="s">
        <v>10</v>
      </c>
      <c r="F12" s="50">
        <f>F13</f>
        <v>1001717.14</v>
      </c>
      <c r="G12" s="50">
        <f>G13</f>
        <v>1001717.14</v>
      </c>
    </row>
    <row r="13" spans="1:7" x14ac:dyDescent="0.25">
      <c r="A13" s="7" t="s">
        <v>87</v>
      </c>
      <c r="B13" s="14" t="s">
        <v>9</v>
      </c>
      <c r="C13" s="15" t="s">
        <v>78</v>
      </c>
      <c r="D13" s="15"/>
      <c r="E13" s="13" t="s">
        <v>79</v>
      </c>
      <c r="F13" s="52">
        <f>F14</f>
        <v>1001717.14</v>
      </c>
      <c r="G13" s="52">
        <f>G14</f>
        <v>1001717.14</v>
      </c>
    </row>
    <row r="14" spans="1:7" ht="33.75" x14ac:dyDescent="0.25">
      <c r="A14" s="7" t="s">
        <v>87</v>
      </c>
      <c r="B14" s="14" t="s">
        <v>9</v>
      </c>
      <c r="C14" s="15" t="s">
        <v>78</v>
      </c>
      <c r="D14" s="15">
        <v>100</v>
      </c>
      <c r="E14" s="17" t="s">
        <v>11</v>
      </c>
      <c r="F14" s="52">
        <v>1001717.14</v>
      </c>
      <c r="G14" s="52">
        <v>1001717.14</v>
      </c>
    </row>
    <row r="15" spans="1:7" ht="38.25" x14ac:dyDescent="0.25">
      <c r="A15" s="7" t="s">
        <v>87</v>
      </c>
      <c r="B15" s="11" t="s">
        <v>12</v>
      </c>
      <c r="C15" s="15"/>
      <c r="D15" s="15"/>
      <c r="E15" s="13" t="s">
        <v>13</v>
      </c>
      <c r="F15" s="50">
        <f>F16</f>
        <v>0</v>
      </c>
      <c r="G15" s="50">
        <f>G16</f>
        <v>0</v>
      </c>
    </row>
    <row r="16" spans="1:7" x14ac:dyDescent="0.25">
      <c r="A16" s="7" t="s">
        <v>87</v>
      </c>
      <c r="B16" s="14" t="s">
        <v>12</v>
      </c>
      <c r="C16" s="15" t="s">
        <v>81</v>
      </c>
      <c r="D16" s="15"/>
      <c r="E16" s="16" t="s">
        <v>82</v>
      </c>
      <c r="F16" s="52">
        <f>F17</f>
        <v>0</v>
      </c>
      <c r="G16" s="52">
        <f>G17</f>
        <v>0</v>
      </c>
    </row>
    <row r="17" spans="1:7" x14ac:dyDescent="0.25">
      <c r="A17" s="7" t="s">
        <v>87</v>
      </c>
      <c r="B17" s="14" t="s">
        <v>12</v>
      </c>
      <c r="C17" s="15" t="s">
        <v>81</v>
      </c>
      <c r="D17" s="15">
        <v>200</v>
      </c>
      <c r="E17" s="17" t="s">
        <v>17</v>
      </c>
      <c r="F17" s="52">
        <v>0</v>
      </c>
      <c r="G17" s="52">
        <v>0</v>
      </c>
    </row>
    <row r="18" spans="1:7" ht="38.25" x14ac:dyDescent="0.25">
      <c r="A18" s="7" t="s">
        <v>87</v>
      </c>
      <c r="B18" s="18" t="s">
        <v>14</v>
      </c>
      <c r="C18" s="15"/>
      <c r="D18" s="15"/>
      <c r="E18" s="13" t="s">
        <v>15</v>
      </c>
      <c r="F18" s="50">
        <f>F19</f>
        <v>7633344.5999999996</v>
      </c>
      <c r="G18" s="50">
        <f>G19</f>
        <v>7633344.5999999996</v>
      </c>
    </row>
    <row r="19" spans="1:7" ht="33.75" x14ac:dyDescent="0.25">
      <c r="A19" s="7" t="s">
        <v>87</v>
      </c>
      <c r="B19" s="19" t="s">
        <v>14</v>
      </c>
      <c r="C19" s="15" t="s">
        <v>80</v>
      </c>
      <c r="D19" s="15"/>
      <c r="E19" s="16" t="s">
        <v>16</v>
      </c>
      <c r="F19" s="52">
        <f>F20+F21+F22</f>
        <v>7633344.5999999996</v>
      </c>
      <c r="G19" s="52">
        <f>G20+G21+G22</f>
        <v>7633344.5999999996</v>
      </c>
    </row>
    <row r="20" spans="1:7" ht="33.75" x14ac:dyDescent="0.25">
      <c r="A20" s="7" t="s">
        <v>87</v>
      </c>
      <c r="B20" s="19" t="s">
        <v>14</v>
      </c>
      <c r="C20" s="15" t="s">
        <v>80</v>
      </c>
      <c r="D20" s="15">
        <v>100</v>
      </c>
      <c r="E20" s="17" t="s">
        <v>11</v>
      </c>
      <c r="F20" s="52">
        <v>7633344.5999999996</v>
      </c>
      <c r="G20" s="52">
        <v>7633344.5999999996</v>
      </c>
    </row>
    <row r="21" spans="1:7" x14ac:dyDescent="0.25">
      <c r="A21" s="7" t="s">
        <v>87</v>
      </c>
      <c r="B21" s="19" t="s">
        <v>14</v>
      </c>
      <c r="C21" s="15" t="s">
        <v>80</v>
      </c>
      <c r="D21" s="15">
        <v>200</v>
      </c>
      <c r="E21" s="17" t="s">
        <v>17</v>
      </c>
      <c r="F21" s="52">
        <v>0</v>
      </c>
      <c r="G21" s="52">
        <v>0</v>
      </c>
    </row>
    <row r="22" spans="1:7" x14ac:dyDescent="0.25">
      <c r="A22" s="7" t="s">
        <v>87</v>
      </c>
      <c r="B22" s="19" t="s">
        <v>14</v>
      </c>
      <c r="C22" s="15" t="s">
        <v>80</v>
      </c>
      <c r="D22" s="15">
        <v>800</v>
      </c>
      <c r="E22" s="17" t="s">
        <v>18</v>
      </c>
      <c r="F22" s="52">
        <v>0</v>
      </c>
      <c r="G22" s="52">
        <v>0</v>
      </c>
    </row>
    <row r="23" spans="1:7" ht="25.5" x14ac:dyDescent="0.25">
      <c r="A23" s="7" t="s">
        <v>87</v>
      </c>
      <c r="B23" s="18" t="s">
        <v>19</v>
      </c>
      <c r="C23" s="15"/>
      <c r="D23" s="15"/>
      <c r="E23" s="13" t="s">
        <v>20</v>
      </c>
      <c r="F23" s="50">
        <f>F24+F26</f>
        <v>0</v>
      </c>
      <c r="G23" s="50">
        <f>G24+G26</f>
        <v>0</v>
      </c>
    </row>
    <row r="24" spans="1:7" ht="22.5" x14ac:dyDescent="0.25">
      <c r="A24" s="7" t="s">
        <v>87</v>
      </c>
      <c r="B24" s="19" t="s">
        <v>19</v>
      </c>
      <c r="C24" s="15" t="s">
        <v>83</v>
      </c>
      <c r="D24" s="15"/>
      <c r="E24" s="16" t="s">
        <v>86</v>
      </c>
      <c r="F24" s="52">
        <f>F25</f>
        <v>0</v>
      </c>
      <c r="G24" s="52">
        <f>G25</f>
        <v>0</v>
      </c>
    </row>
    <row r="25" spans="1:7" x14ac:dyDescent="0.25">
      <c r="A25" s="7" t="s">
        <v>87</v>
      </c>
      <c r="B25" s="19" t="s">
        <v>19</v>
      </c>
      <c r="C25" s="15" t="s">
        <v>83</v>
      </c>
      <c r="D25" s="15">
        <v>500</v>
      </c>
      <c r="E25" s="43" t="s">
        <v>21</v>
      </c>
      <c r="F25" s="52">
        <v>0</v>
      </c>
      <c r="G25" s="52">
        <v>0</v>
      </c>
    </row>
    <row r="26" spans="1:7" ht="38.25" x14ac:dyDescent="0.25">
      <c r="A26" s="7" t="s">
        <v>87</v>
      </c>
      <c r="B26" s="19" t="s">
        <v>19</v>
      </c>
      <c r="C26" s="15" t="s">
        <v>144</v>
      </c>
      <c r="D26" s="15"/>
      <c r="E26" s="43" t="s">
        <v>145</v>
      </c>
      <c r="F26" s="52">
        <f>F27</f>
        <v>0</v>
      </c>
      <c r="G26" s="52">
        <f>G27</f>
        <v>0</v>
      </c>
    </row>
    <row r="27" spans="1:7" x14ac:dyDescent="0.25">
      <c r="A27" s="7" t="s">
        <v>87</v>
      </c>
      <c r="B27" s="19" t="s">
        <v>19</v>
      </c>
      <c r="C27" s="15" t="s">
        <v>144</v>
      </c>
      <c r="D27" s="15">
        <v>500</v>
      </c>
      <c r="E27" s="43" t="s">
        <v>21</v>
      </c>
      <c r="F27" s="52">
        <v>0</v>
      </c>
      <c r="G27" s="52">
        <v>0</v>
      </c>
    </row>
    <row r="28" spans="1:7" x14ac:dyDescent="0.25">
      <c r="A28" s="7" t="s">
        <v>87</v>
      </c>
      <c r="B28" s="18" t="s">
        <v>139</v>
      </c>
      <c r="C28" s="15"/>
      <c r="D28" s="15"/>
      <c r="E28" s="43" t="s">
        <v>140</v>
      </c>
      <c r="F28" s="54">
        <f>F29</f>
        <v>0</v>
      </c>
      <c r="G28" s="54">
        <f>G304</f>
        <v>0</v>
      </c>
    </row>
    <row r="29" spans="1:7" x14ac:dyDescent="0.25">
      <c r="A29" s="7" t="s">
        <v>87</v>
      </c>
      <c r="B29" s="19" t="s">
        <v>139</v>
      </c>
      <c r="C29" s="15" t="s">
        <v>141</v>
      </c>
      <c r="D29" s="15"/>
      <c r="E29" s="43" t="s">
        <v>142</v>
      </c>
      <c r="F29" s="52">
        <f>F30</f>
        <v>0</v>
      </c>
      <c r="G29" s="52">
        <v>0</v>
      </c>
    </row>
    <row r="30" spans="1:7" x14ac:dyDescent="0.25">
      <c r="A30" s="7" t="s">
        <v>87</v>
      </c>
      <c r="B30" s="19" t="s">
        <v>139</v>
      </c>
      <c r="C30" s="15" t="s">
        <v>141</v>
      </c>
      <c r="D30" s="15">
        <v>200</v>
      </c>
      <c r="E30" s="17" t="s">
        <v>17</v>
      </c>
      <c r="F30" s="52">
        <v>0</v>
      </c>
      <c r="G30" s="52">
        <v>0</v>
      </c>
    </row>
    <row r="31" spans="1:7" x14ac:dyDescent="0.25">
      <c r="A31" s="7" t="s">
        <v>87</v>
      </c>
      <c r="B31" s="11" t="s">
        <v>22</v>
      </c>
      <c r="C31" s="15"/>
      <c r="D31" s="15"/>
      <c r="E31" s="13" t="s">
        <v>23</v>
      </c>
      <c r="F31" s="50">
        <f>F32</f>
        <v>155000</v>
      </c>
      <c r="G31" s="50">
        <f>G32</f>
        <v>155000</v>
      </c>
    </row>
    <row r="32" spans="1:7" ht="22.5" x14ac:dyDescent="0.25">
      <c r="A32" s="7" t="s">
        <v>87</v>
      </c>
      <c r="B32" s="14" t="s">
        <v>22</v>
      </c>
      <c r="C32" s="15" t="s">
        <v>84</v>
      </c>
      <c r="D32" s="15"/>
      <c r="E32" s="16" t="s">
        <v>85</v>
      </c>
      <c r="F32" s="52">
        <f>F33</f>
        <v>155000</v>
      </c>
      <c r="G32" s="52">
        <f>G33</f>
        <v>155000</v>
      </c>
    </row>
    <row r="33" spans="1:7" x14ac:dyDescent="0.25">
      <c r="A33" s="7" t="s">
        <v>87</v>
      </c>
      <c r="B33" s="14" t="s">
        <v>22</v>
      </c>
      <c r="C33" s="15" t="s">
        <v>84</v>
      </c>
      <c r="D33" s="15">
        <v>800</v>
      </c>
      <c r="E33" s="17" t="s">
        <v>18</v>
      </c>
      <c r="F33" s="52">
        <v>155000</v>
      </c>
      <c r="G33" s="52">
        <v>155000</v>
      </c>
    </row>
    <row r="34" spans="1:7" x14ac:dyDescent="0.25">
      <c r="A34" s="7" t="s">
        <v>87</v>
      </c>
      <c r="B34" s="11" t="s">
        <v>24</v>
      </c>
      <c r="C34" s="20"/>
      <c r="D34" s="20"/>
      <c r="E34" s="13" t="s">
        <v>25</v>
      </c>
      <c r="F34" s="50">
        <f>F35+F37+F39</f>
        <v>500000</v>
      </c>
      <c r="G34" s="50">
        <f>G35+G37+G39</f>
        <v>500000</v>
      </c>
    </row>
    <row r="35" spans="1:7" ht="22.5" x14ac:dyDescent="0.25">
      <c r="A35" s="7" t="s">
        <v>87</v>
      </c>
      <c r="B35" s="14" t="s">
        <v>24</v>
      </c>
      <c r="C35" s="15" t="s">
        <v>88</v>
      </c>
      <c r="D35" s="15"/>
      <c r="E35" s="16" t="s">
        <v>26</v>
      </c>
      <c r="F35" s="52">
        <f>F36</f>
        <v>300000</v>
      </c>
      <c r="G35" s="52">
        <f>G36</f>
        <v>300000</v>
      </c>
    </row>
    <row r="36" spans="1:7" x14ac:dyDescent="0.25">
      <c r="A36" s="7" t="s">
        <v>87</v>
      </c>
      <c r="B36" s="14" t="s">
        <v>24</v>
      </c>
      <c r="C36" s="15" t="s">
        <v>88</v>
      </c>
      <c r="D36" s="15">
        <v>200</v>
      </c>
      <c r="E36" s="17" t="s">
        <v>17</v>
      </c>
      <c r="F36" s="52">
        <v>300000</v>
      </c>
      <c r="G36" s="52">
        <v>300000</v>
      </c>
    </row>
    <row r="37" spans="1:7" ht="22.5" x14ac:dyDescent="0.25">
      <c r="A37" s="7" t="s">
        <v>87</v>
      </c>
      <c r="B37" s="14" t="s">
        <v>24</v>
      </c>
      <c r="C37" s="15" t="s">
        <v>89</v>
      </c>
      <c r="D37" s="15"/>
      <c r="E37" s="17" t="s">
        <v>90</v>
      </c>
      <c r="F37" s="52">
        <f>F38</f>
        <v>99000</v>
      </c>
      <c r="G37" s="52">
        <f>G38</f>
        <v>99000</v>
      </c>
    </row>
    <row r="38" spans="1:7" x14ac:dyDescent="0.25">
      <c r="A38" s="7" t="s">
        <v>87</v>
      </c>
      <c r="B38" s="14" t="s">
        <v>24</v>
      </c>
      <c r="C38" s="15" t="s">
        <v>89</v>
      </c>
      <c r="D38" s="15">
        <v>200</v>
      </c>
      <c r="E38" s="17" t="s">
        <v>17</v>
      </c>
      <c r="F38" s="52">
        <v>99000</v>
      </c>
      <c r="G38" s="52">
        <v>99000</v>
      </c>
    </row>
    <row r="39" spans="1:7" x14ac:dyDescent="0.25">
      <c r="A39" s="7" t="s">
        <v>87</v>
      </c>
      <c r="B39" s="14" t="s">
        <v>24</v>
      </c>
      <c r="C39" s="15" t="s">
        <v>134</v>
      </c>
      <c r="D39" s="15"/>
      <c r="E39" s="17" t="s">
        <v>135</v>
      </c>
      <c r="F39" s="52">
        <f t="shared" ref="F39:G39" si="0">F40</f>
        <v>101000</v>
      </c>
      <c r="G39" s="52">
        <f t="shared" si="0"/>
        <v>101000</v>
      </c>
    </row>
    <row r="40" spans="1:7" x14ac:dyDescent="0.25">
      <c r="A40" s="7" t="s">
        <v>87</v>
      </c>
      <c r="B40" s="14" t="s">
        <v>24</v>
      </c>
      <c r="C40" s="15" t="s">
        <v>134</v>
      </c>
      <c r="D40" s="15">
        <v>200</v>
      </c>
      <c r="E40" s="17" t="s">
        <v>17</v>
      </c>
      <c r="F40" s="52">
        <v>101000</v>
      </c>
      <c r="G40" s="52">
        <v>101000</v>
      </c>
    </row>
    <row r="41" spans="1:7" x14ac:dyDescent="0.25">
      <c r="A41" s="7" t="s">
        <v>87</v>
      </c>
      <c r="B41" s="11" t="s">
        <v>27</v>
      </c>
      <c r="C41" s="21"/>
      <c r="D41" s="21"/>
      <c r="E41" s="22" t="s">
        <v>28</v>
      </c>
      <c r="F41" s="54">
        <f t="shared" ref="F41:G43" si="1">F42</f>
        <v>418358</v>
      </c>
      <c r="G41" s="54">
        <f t="shared" si="1"/>
        <v>444668</v>
      </c>
    </row>
    <row r="42" spans="1:7" x14ac:dyDescent="0.25">
      <c r="A42" s="7" t="s">
        <v>87</v>
      </c>
      <c r="B42" s="14" t="s">
        <v>29</v>
      </c>
      <c r="C42" s="21"/>
      <c r="D42" s="21"/>
      <c r="E42" s="23" t="s">
        <v>30</v>
      </c>
      <c r="F42" s="50">
        <f t="shared" si="1"/>
        <v>418358</v>
      </c>
      <c r="G42" s="50">
        <f t="shared" si="1"/>
        <v>444668</v>
      </c>
    </row>
    <row r="43" spans="1:7" ht="22.5" x14ac:dyDescent="0.25">
      <c r="A43" s="7" t="s">
        <v>87</v>
      </c>
      <c r="B43" s="14" t="s">
        <v>29</v>
      </c>
      <c r="C43" s="15" t="s">
        <v>31</v>
      </c>
      <c r="D43" s="15"/>
      <c r="E43" s="16" t="s">
        <v>32</v>
      </c>
      <c r="F43" s="52">
        <f t="shared" si="1"/>
        <v>418358</v>
      </c>
      <c r="G43" s="52">
        <f t="shared" si="1"/>
        <v>444668</v>
      </c>
    </row>
    <row r="44" spans="1:7" ht="33.75" x14ac:dyDescent="0.25">
      <c r="A44" s="7" t="s">
        <v>87</v>
      </c>
      <c r="B44" s="14" t="s">
        <v>29</v>
      </c>
      <c r="C44" s="15" t="s">
        <v>31</v>
      </c>
      <c r="D44" s="15">
        <v>100</v>
      </c>
      <c r="E44" s="17" t="s">
        <v>11</v>
      </c>
      <c r="F44" s="52">
        <v>418358</v>
      </c>
      <c r="G44" s="52">
        <v>444668</v>
      </c>
    </row>
    <row r="45" spans="1:7" x14ac:dyDescent="0.25">
      <c r="A45" s="7" t="s">
        <v>87</v>
      </c>
      <c r="B45" s="18" t="s">
        <v>33</v>
      </c>
      <c r="C45" s="24"/>
      <c r="D45" s="24"/>
      <c r="E45" s="22" t="s">
        <v>34</v>
      </c>
      <c r="F45" s="54">
        <f>F46+F49+F52</f>
        <v>145000</v>
      </c>
      <c r="G45" s="54">
        <f>G46+G49+G52</f>
        <v>148000</v>
      </c>
    </row>
    <row r="46" spans="1:7" ht="25.5" x14ac:dyDescent="0.25">
      <c r="A46" s="7" t="s">
        <v>87</v>
      </c>
      <c r="B46" s="18" t="s">
        <v>91</v>
      </c>
      <c r="C46" s="24"/>
      <c r="D46" s="24"/>
      <c r="E46" s="23" t="s">
        <v>93</v>
      </c>
      <c r="F46" s="54">
        <f>F47</f>
        <v>85000</v>
      </c>
      <c r="G46" s="54">
        <f>G47</f>
        <v>88000</v>
      </c>
    </row>
    <row r="47" spans="1:7" ht="38.25" x14ac:dyDescent="0.25">
      <c r="A47" s="7" t="s">
        <v>87</v>
      </c>
      <c r="B47" s="27" t="s">
        <v>91</v>
      </c>
      <c r="C47" s="41" t="s">
        <v>92</v>
      </c>
      <c r="D47" s="41"/>
      <c r="E47" s="23" t="s">
        <v>94</v>
      </c>
      <c r="F47" s="52">
        <f>F48</f>
        <v>85000</v>
      </c>
      <c r="G47" s="52">
        <f>G48</f>
        <v>88000</v>
      </c>
    </row>
    <row r="48" spans="1:7" x14ac:dyDescent="0.25">
      <c r="A48" s="7" t="s">
        <v>87</v>
      </c>
      <c r="B48" s="27" t="s">
        <v>91</v>
      </c>
      <c r="C48" s="41" t="s">
        <v>92</v>
      </c>
      <c r="D48" s="15">
        <v>200</v>
      </c>
      <c r="E48" s="17" t="s">
        <v>17</v>
      </c>
      <c r="F48" s="52">
        <v>85000</v>
      </c>
      <c r="G48" s="52">
        <v>88000</v>
      </c>
    </row>
    <row r="49" spans="1:7" x14ac:dyDescent="0.25">
      <c r="A49" s="7" t="s">
        <v>87</v>
      </c>
      <c r="B49" s="11" t="s">
        <v>35</v>
      </c>
      <c r="C49" s="24"/>
      <c r="D49" s="24"/>
      <c r="E49" s="23" t="s">
        <v>36</v>
      </c>
      <c r="F49" s="54">
        <f>F50</f>
        <v>0</v>
      </c>
      <c r="G49" s="54">
        <f>G50</f>
        <v>0</v>
      </c>
    </row>
    <row r="50" spans="1:7" ht="38.25" x14ac:dyDescent="0.25">
      <c r="A50" s="7" t="s">
        <v>87</v>
      </c>
      <c r="B50" s="14" t="s">
        <v>35</v>
      </c>
      <c r="C50" s="41" t="s">
        <v>92</v>
      </c>
      <c r="D50" s="41"/>
      <c r="E50" s="23" t="s">
        <v>94</v>
      </c>
      <c r="F50" s="52">
        <f>F51</f>
        <v>0</v>
      </c>
      <c r="G50" s="52">
        <f>G51</f>
        <v>0</v>
      </c>
    </row>
    <row r="51" spans="1:7" x14ac:dyDescent="0.25">
      <c r="A51" s="7" t="s">
        <v>87</v>
      </c>
      <c r="B51" s="14" t="s">
        <v>35</v>
      </c>
      <c r="C51" s="41" t="s">
        <v>92</v>
      </c>
      <c r="D51" s="15">
        <v>200</v>
      </c>
      <c r="E51" s="17" t="s">
        <v>17</v>
      </c>
      <c r="F51" s="52">
        <v>0</v>
      </c>
      <c r="G51" s="52">
        <v>0</v>
      </c>
    </row>
    <row r="52" spans="1:7" x14ac:dyDescent="0.25">
      <c r="A52" s="7" t="s">
        <v>87</v>
      </c>
      <c r="B52" s="11" t="s">
        <v>146</v>
      </c>
      <c r="C52" s="41" t="s">
        <v>147</v>
      </c>
      <c r="D52" s="31"/>
      <c r="E52" s="17" t="s">
        <v>148</v>
      </c>
      <c r="F52" s="54">
        <f>F53+F54</f>
        <v>60000</v>
      </c>
      <c r="G52" s="54">
        <f>G53+G54</f>
        <v>60000</v>
      </c>
    </row>
    <row r="53" spans="1:7" ht="33.75" x14ac:dyDescent="0.25">
      <c r="A53" s="7" t="s">
        <v>87</v>
      </c>
      <c r="B53" s="14" t="s">
        <v>146</v>
      </c>
      <c r="C53" s="41" t="s">
        <v>147</v>
      </c>
      <c r="D53" s="15">
        <v>100</v>
      </c>
      <c r="E53" s="17" t="s">
        <v>11</v>
      </c>
      <c r="F53" s="52">
        <v>60000</v>
      </c>
      <c r="G53" s="52">
        <v>60000</v>
      </c>
    </row>
    <row r="54" spans="1:7" x14ac:dyDescent="0.25">
      <c r="A54" s="7" t="s">
        <v>87</v>
      </c>
      <c r="B54" s="14" t="s">
        <v>146</v>
      </c>
      <c r="C54" s="41" t="s">
        <v>147</v>
      </c>
      <c r="D54" s="15">
        <v>200</v>
      </c>
      <c r="E54" s="17" t="s">
        <v>17</v>
      </c>
      <c r="F54" s="52">
        <v>0</v>
      </c>
      <c r="G54" s="52">
        <v>0</v>
      </c>
    </row>
    <row r="55" spans="1:7" x14ac:dyDescent="0.25">
      <c r="A55" s="7" t="s">
        <v>87</v>
      </c>
      <c r="B55" s="18" t="s">
        <v>37</v>
      </c>
      <c r="C55" s="24"/>
      <c r="D55" s="24"/>
      <c r="E55" s="22" t="s">
        <v>38</v>
      </c>
      <c r="F55" s="54">
        <f>F56+F61</f>
        <v>5866594</v>
      </c>
      <c r="G55" s="54">
        <f>G56+G61</f>
        <v>7070211.25</v>
      </c>
    </row>
    <row r="56" spans="1:7" x14ac:dyDescent="0.25">
      <c r="A56" s="7" t="s">
        <v>87</v>
      </c>
      <c r="B56" s="18" t="s">
        <v>95</v>
      </c>
      <c r="C56" s="24"/>
      <c r="D56" s="24"/>
      <c r="E56" s="22" t="s">
        <v>98</v>
      </c>
      <c r="F56" s="54">
        <f>F57+F59</f>
        <v>20000</v>
      </c>
      <c r="G56" s="54">
        <f>G57+G59</f>
        <v>20000</v>
      </c>
    </row>
    <row r="57" spans="1:7" ht="25.5" x14ac:dyDescent="0.25">
      <c r="A57" s="7" t="s">
        <v>87</v>
      </c>
      <c r="B57" s="27" t="s">
        <v>95</v>
      </c>
      <c r="C57" s="41" t="s">
        <v>149</v>
      </c>
      <c r="D57" s="41"/>
      <c r="E57" s="23" t="s">
        <v>150</v>
      </c>
      <c r="F57" s="52">
        <f>F58</f>
        <v>20000</v>
      </c>
      <c r="G57" s="52">
        <f>G58</f>
        <v>20000</v>
      </c>
    </row>
    <row r="58" spans="1:7" x14ac:dyDescent="0.25">
      <c r="A58" s="7" t="s">
        <v>87</v>
      </c>
      <c r="B58" s="27" t="s">
        <v>95</v>
      </c>
      <c r="C58" s="41" t="s">
        <v>149</v>
      </c>
      <c r="D58" s="15">
        <v>200</v>
      </c>
      <c r="E58" s="17" t="s">
        <v>17</v>
      </c>
      <c r="F58" s="52">
        <v>20000</v>
      </c>
      <c r="G58" s="52">
        <v>20000</v>
      </c>
    </row>
    <row r="59" spans="1:7" x14ac:dyDescent="0.25">
      <c r="A59" s="7" t="s">
        <v>87</v>
      </c>
      <c r="B59" s="27" t="s">
        <v>95</v>
      </c>
      <c r="C59" s="41" t="s">
        <v>97</v>
      </c>
      <c r="D59" s="41"/>
      <c r="E59" s="23" t="s">
        <v>96</v>
      </c>
      <c r="F59" s="52">
        <f t="shared" ref="F59:G59" si="2">F60</f>
        <v>0</v>
      </c>
      <c r="G59" s="52">
        <f t="shared" si="2"/>
        <v>0</v>
      </c>
    </row>
    <row r="60" spans="1:7" x14ac:dyDescent="0.25">
      <c r="A60" s="7" t="s">
        <v>87</v>
      </c>
      <c r="B60" s="27" t="s">
        <v>95</v>
      </c>
      <c r="C60" s="41" t="s">
        <v>97</v>
      </c>
      <c r="D60" s="15">
        <v>200</v>
      </c>
      <c r="E60" s="17" t="s">
        <v>17</v>
      </c>
      <c r="F60" s="52">
        <v>0</v>
      </c>
      <c r="G60" s="52">
        <v>0</v>
      </c>
    </row>
    <row r="61" spans="1:7" x14ac:dyDescent="0.25">
      <c r="A61" s="7" t="s">
        <v>87</v>
      </c>
      <c r="B61" s="18" t="s">
        <v>39</v>
      </c>
      <c r="C61" s="25"/>
      <c r="D61" s="25"/>
      <c r="E61" s="26" t="s">
        <v>40</v>
      </c>
      <c r="F61" s="54">
        <f t="shared" ref="F61:G61" si="3">F62+F66</f>
        <v>5846594</v>
      </c>
      <c r="G61" s="54">
        <f t="shared" si="3"/>
        <v>7050211.25</v>
      </c>
    </row>
    <row r="62" spans="1:7" ht="22.5" x14ac:dyDescent="0.25">
      <c r="A62" s="7" t="s">
        <v>87</v>
      </c>
      <c r="B62" s="27" t="s">
        <v>39</v>
      </c>
      <c r="C62" s="15" t="s">
        <v>99</v>
      </c>
      <c r="D62" s="15"/>
      <c r="E62" s="16" t="s">
        <v>100</v>
      </c>
      <c r="F62" s="52">
        <f>F63</f>
        <v>5846594</v>
      </c>
      <c r="G62" s="52">
        <f>G63</f>
        <v>7050211.25</v>
      </c>
    </row>
    <row r="63" spans="1:7" x14ac:dyDescent="0.25">
      <c r="A63" s="7" t="s">
        <v>87</v>
      </c>
      <c r="B63" s="27" t="s">
        <v>39</v>
      </c>
      <c r="C63" s="15" t="s">
        <v>99</v>
      </c>
      <c r="D63" s="15">
        <v>200</v>
      </c>
      <c r="E63" s="17" t="s">
        <v>17</v>
      </c>
      <c r="F63" s="52">
        <f>5736594+110000</f>
        <v>5846594</v>
      </c>
      <c r="G63" s="52">
        <v>7050211.25</v>
      </c>
    </row>
    <row r="64" spans="1:7" x14ac:dyDescent="0.25">
      <c r="A64" s="7" t="s">
        <v>87</v>
      </c>
      <c r="B64" s="27" t="s">
        <v>39</v>
      </c>
      <c r="C64" s="15" t="s">
        <v>151</v>
      </c>
      <c r="D64" s="15"/>
      <c r="E64" s="17" t="s">
        <v>152</v>
      </c>
      <c r="F64" s="52">
        <v>0</v>
      </c>
      <c r="G64" s="52">
        <v>0</v>
      </c>
    </row>
    <row r="65" spans="1:7" x14ac:dyDescent="0.25">
      <c r="A65" s="7" t="s">
        <v>87</v>
      </c>
      <c r="B65" s="27" t="s">
        <v>39</v>
      </c>
      <c r="C65" s="15" t="s">
        <v>151</v>
      </c>
      <c r="D65" s="15">
        <v>200</v>
      </c>
      <c r="E65" s="17" t="s">
        <v>17</v>
      </c>
      <c r="F65" s="52">
        <v>0</v>
      </c>
      <c r="G65" s="52">
        <v>0</v>
      </c>
    </row>
    <row r="66" spans="1:7" x14ac:dyDescent="0.25">
      <c r="A66" s="7" t="s">
        <v>87</v>
      </c>
      <c r="B66" s="27" t="s">
        <v>39</v>
      </c>
      <c r="C66" s="15" t="s">
        <v>101</v>
      </c>
      <c r="D66" s="15"/>
      <c r="E66" s="16" t="s">
        <v>102</v>
      </c>
      <c r="F66" s="52">
        <f>F67</f>
        <v>0</v>
      </c>
      <c r="G66" s="52">
        <f>G67</f>
        <v>0</v>
      </c>
    </row>
    <row r="67" spans="1:7" x14ac:dyDescent="0.25">
      <c r="A67" s="7" t="s">
        <v>87</v>
      </c>
      <c r="B67" s="27" t="s">
        <v>39</v>
      </c>
      <c r="C67" s="15" t="s">
        <v>101</v>
      </c>
      <c r="D67" s="15">
        <v>200</v>
      </c>
      <c r="E67" s="17" t="s">
        <v>17</v>
      </c>
      <c r="F67" s="52">
        <v>0</v>
      </c>
      <c r="G67" s="52">
        <v>0</v>
      </c>
    </row>
    <row r="68" spans="1:7" x14ac:dyDescent="0.25">
      <c r="A68" s="7" t="s">
        <v>87</v>
      </c>
      <c r="B68" s="28" t="s">
        <v>41</v>
      </c>
      <c r="C68" s="24"/>
      <c r="D68" s="24"/>
      <c r="E68" s="29" t="s">
        <v>42</v>
      </c>
      <c r="F68" s="55">
        <f>F69+F75+F80+F87</f>
        <v>23290344.259999998</v>
      </c>
      <c r="G68" s="55">
        <f>G69+G75+G80+G87</f>
        <v>23299727.009999998</v>
      </c>
    </row>
    <row r="69" spans="1:7" x14ac:dyDescent="0.25">
      <c r="A69" s="7" t="s">
        <v>87</v>
      </c>
      <c r="B69" s="18" t="s">
        <v>43</v>
      </c>
      <c r="C69" s="25"/>
      <c r="D69" s="25"/>
      <c r="E69" s="26" t="s">
        <v>44</v>
      </c>
      <c r="F69" s="54">
        <f>F70+F72</f>
        <v>1100000</v>
      </c>
      <c r="G69" s="54">
        <f>G70+G72</f>
        <v>1000000</v>
      </c>
    </row>
    <row r="70" spans="1:7" ht="22.5" x14ac:dyDescent="0.25">
      <c r="A70" s="7" t="s">
        <v>87</v>
      </c>
      <c r="B70" s="27" t="s">
        <v>43</v>
      </c>
      <c r="C70" s="15" t="s">
        <v>105</v>
      </c>
      <c r="D70" s="15"/>
      <c r="E70" s="16" t="s">
        <v>104</v>
      </c>
      <c r="F70" s="52">
        <f>F71</f>
        <v>1100000</v>
      </c>
      <c r="G70" s="52">
        <f>G71</f>
        <v>1000000</v>
      </c>
    </row>
    <row r="71" spans="1:7" x14ac:dyDescent="0.25">
      <c r="A71" s="7" t="s">
        <v>87</v>
      </c>
      <c r="B71" s="27" t="s">
        <v>43</v>
      </c>
      <c r="C71" s="15" t="s">
        <v>105</v>
      </c>
      <c r="D71" s="15">
        <v>200</v>
      </c>
      <c r="E71" s="17" t="s">
        <v>17</v>
      </c>
      <c r="F71" s="52">
        <v>1100000</v>
      </c>
      <c r="G71" s="52">
        <v>1000000</v>
      </c>
    </row>
    <row r="72" spans="1:7" x14ac:dyDescent="0.25">
      <c r="A72" s="7" t="s">
        <v>87</v>
      </c>
      <c r="B72" s="27" t="s">
        <v>43</v>
      </c>
      <c r="C72" s="15" t="s">
        <v>107</v>
      </c>
      <c r="D72" s="15"/>
      <c r="E72" s="16" t="s">
        <v>106</v>
      </c>
      <c r="F72" s="52">
        <f>F73+F74</f>
        <v>0</v>
      </c>
      <c r="G72" s="52">
        <f>G73+G74</f>
        <v>0</v>
      </c>
    </row>
    <row r="73" spans="1:7" x14ac:dyDescent="0.25">
      <c r="A73" s="7" t="s">
        <v>87</v>
      </c>
      <c r="B73" s="27" t="s">
        <v>43</v>
      </c>
      <c r="C73" s="15" t="s">
        <v>107</v>
      </c>
      <c r="D73" s="15">
        <v>200</v>
      </c>
      <c r="E73" s="17" t="s">
        <v>17</v>
      </c>
      <c r="F73" s="52">
        <v>0</v>
      </c>
      <c r="G73" s="52">
        <v>0</v>
      </c>
    </row>
    <row r="74" spans="1:7" x14ac:dyDescent="0.25">
      <c r="A74" s="7" t="s">
        <v>87</v>
      </c>
      <c r="B74" s="27" t="s">
        <v>43</v>
      </c>
      <c r="C74" s="15" t="s">
        <v>107</v>
      </c>
      <c r="D74" s="15">
        <v>800</v>
      </c>
      <c r="E74" s="17" t="s">
        <v>18</v>
      </c>
      <c r="F74" s="52">
        <v>0</v>
      </c>
      <c r="G74" s="52">
        <v>0</v>
      </c>
    </row>
    <row r="75" spans="1:7" x14ac:dyDescent="0.25">
      <c r="A75" s="7" t="s">
        <v>87</v>
      </c>
      <c r="B75" s="18" t="s">
        <v>45</v>
      </c>
      <c r="C75" s="25"/>
      <c r="D75" s="25"/>
      <c r="E75" s="26" t="s">
        <v>46</v>
      </c>
      <c r="F75" s="54">
        <f>F76+F78</f>
        <v>1500000</v>
      </c>
      <c r="G75" s="54">
        <f>G76+G78</f>
        <v>2000000</v>
      </c>
    </row>
    <row r="76" spans="1:7" x14ac:dyDescent="0.25">
      <c r="A76" s="7" t="s">
        <v>87</v>
      </c>
      <c r="B76" s="27" t="s">
        <v>45</v>
      </c>
      <c r="C76" s="15" t="s">
        <v>107</v>
      </c>
      <c r="D76" s="15"/>
      <c r="E76" s="16" t="s">
        <v>106</v>
      </c>
      <c r="F76" s="52">
        <f>F77</f>
        <v>1500000</v>
      </c>
      <c r="G76" s="52">
        <f>G77</f>
        <v>2000000</v>
      </c>
    </row>
    <row r="77" spans="1:7" x14ac:dyDescent="0.25">
      <c r="A77" s="7" t="s">
        <v>87</v>
      </c>
      <c r="B77" s="27" t="s">
        <v>45</v>
      </c>
      <c r="C77" s="15" t="s">
        <v>107</v>
      </c>
      <c r="D77" s="15">
        <v>200</v>
      </c>
      <c r="E77" s="17" t="s">
        <v>17</v>
      </c>
      <c r="F77" s="52">
        <v>1500000</v>
      </c>
      <c r="G77" s="52">
        <v>2000000</v>
      </c>
    </row>
    <row r="78" spans="1:7" x14ac:dyDescent="0.25">
      <c r="A78" s="7" t="s">
        <v>87</v>
      </c>
      <c r="B78" s="27" t="s">
        <v>45</v>
      </c>
      <c r="C78" s="15" t="s">
        <v>109</v>
      </c>
      <c r="D78" s="15"/>
      <c r="E78" s="16" t="s">
        <v>108</v>
      </c>
      <c r="F78" s="52">
        <f>F79</f>
        <v>0</v>
      </c>
      <c r="G78" s="52">
        <f>G79</f>
        <v>0</v>
      </c>
    </row>
    <row r="79" spans="1:7" x14ac:dyDescent="0.25">
      <c r="A79" s="7" t="s">
        <v>87</v>
      </c>
      <c r="B79" s="27" t="s">
        <v>45</v>
      </c>
      <c r="C79" s="15" t="s">
        <v>109</v>
      </c>
      <c r="D79" s="15">
        <v>800</v>
      </c>
      <c r="E79" s="17" t="s">
        <v>18</v>
      </c>
      <c r="F79" s="52">
        <v>0</v>
      </c>
      <c r="G79" s="52">
        <v>0</v>
      </c>
    </row>
    <row r="80" spans="1:7" x14ac:dyDescent="0.25">
      <c r="A80" s="7" t="s">
        <v>87</v>
      </c>
      <c r="B80" s="18" t="s">
        <v>47</v>
      </c>
      <c r="C80" s="25"/>
      <c r="D80" s="25"/>
      <c r="E80" s="26" t="s">
        <v>48</v>
      </c>
      <c r="F80" s="54">
        <f>F81+F83+F85</f>
        <v>8906238.25</v>
      </c>
      <c r="G80" s="54">
        <f>G81+G83+G85</f>
        <v>9000000</v>
      </c>
    </row>
    <row r="81" spans="1:7" x14ac:dyDescent="0.25">
      <c r="A81" s="7" t="s">
        <v>87</v>
      </c>
      <c r="B81" s="27" t="s">
        <v>47</v>
      </c>
      <c r="C81" s="15" t="s">
        <v>110</v>
      </c>
      <c r="D81" s="15"/>
      <c r="E81" s="16" t="s">
        <v>49</v>
      </c>
      <c r="F81" s="52">
        <f>F82</f>
        <v>4213905.01</v>
      </c>
      <c r="G81" s="52">
        <f>G82</f>
        <v>4000000</v>
      </c>
    </row>
    <row r="82" spans="1:7" x14ac:dyDescent="0.25">
      <c r="A82" s="7" t="s">
        <v>87</v>
      </c>
      <c r="B82" s="27" t="s">
        <v>47</v>
      </c>
      <c r="C82" s="15" t="s">
        <v>110</v>
      </c>
      <c r="D82" s="15">
        <v>200</v>
      </c>
      <c r="E82" s="17" t="s">
        <v>17</v>
      </c>
      <c r="F82" s="52">
        <v>4213905.01</v>
      </c>
      <c r="G82" s="52">
        <v>4000000</v>
      </c>
    </row>
    <row r="83" spans="1:7" x14ac:dyDescent="0.25">
      <c r="A83" s="7" t="s">
        <v>87</v>
      </c>
      <c r="B83" s="27" t="s">
        <v>47</v>
      </c>
      <c r="C83" s="15" t="s">
        <v>111</v>
      </c>
      <c r="D83" s="15"/>
      <c r="E83" s="16" t="s">
        <v>112</v>
      </c>
      <c r="F83" s="52">
        <f>F84</f>
        <v>2605201</v>
      </c>
      <c r="G83" s="52">
        <f>G84</f>
        <v>2400000</v>
      </c>
    </row>
    <row r="84" spans="1:7" x14ac:dyDescent="0.25">
      <c r="A84" s="7" t="s">
        <v>87</v>
      </c>
      <c r="B84" s="27" t="s">
        <v>47</v>
      </c>
      <c r="C84" s="15" t="s">
        <v>111</v>
      </c>
      <c r="D84" s="15">
        <v>200</v>
      </c>
      <c r="E84" s="17" t="s">
        <v>17</v>
      </c>
      <c r="F84" s="52">
        <v>2605201</v>
      </c>
      <c r="G84" s="52">
        <v>2400000</v>
      </c>
    </row>
    <row r="85" spans="1:7" x14ac:dyDescent="0.25">
      <c r="A85" s="7" t="s">
        <v>87</v>
      </c>
      <c r="B85" s="27" t="s">
        <v>47</v>
      </c>
      <c r="C85" s="15" t="s">
        <v>113</v>
      </c>
      <c r="D85" s="15"/>
      <c r="E85" s="16" t="s">
        <v>114</v>
      </c>
      <c r="F85" s="52">
        <f>F86</f>
        <v>2087132.24</v>
      </c>
      <c r="G85" s="52">
        <f>G86</f>
        <v>2600000</v>
      </c>
    </row>
    <row r="86" spans="1:7" x14ac:dyDescent="0.25">
      <c r="A86" s="7" t="s">
        <v>87</v>
      </c>
      <c r="B86" s="27" t="s">
        <v>47</v>
      </c>
      <c r="C86" s="15" t="s">
        <v>113</v>
      </c>
      <c r="D86" s="15">
        <v>200</v>
      </c>
      <c r="E86" s="17" t="s">
        <v>17</v>
      </c>
      <c r="F86" s="52">
        <v>2087132.24</v>
      </c>
      <c r="G86" s="52">
        <v>2600000</v>
      </c>
    </row>
    <row r="87" spans="1:7" x14ac:dyDescent="0.25">
      <c r="A87" s="7" t="s">
        <v>87</v>
      </c>
      <c r="B87" s="18" t="s">
        <v>50</v>
      </c>
      <c r="C87" s="15"/>
      <c r="D87" s="15"/>
      <c r="E87" s="26" t="s">
        <v>51</v>
      </c>
      <c r="F87" s="54">
        <f t="shared" ref="F87:G87" si="4">F88</f>
        <v>11784106.01</v>
      </c>
      <c r="G87" s="54">
        <f t="shared" si="4"/>
        <v>11299727.01</v>
      </c>
    </row>
    <row r="88" spans="1:7" x14ac:dyDescent="0.25">
      <c r="A88" s="7" t="s">
        <v>87</v>
      </c>
      <c r="B88" s="27" t="s">
        <v>50</v>
      </c>
      <c r="C88" s="15" t="s">
        <v>115</v>
      </c>
      <c r="D88" s="15"/>
      <c r="E88" s="16" t="s">
        <v>51</v>
      </c>
      <c r="F88" s="52">
        <f>F89+F90+F91+F92</f>
        <v>11784106.01</v>
      </c>
      <c r="G88" s="52">
        <f>G89+G90+G91+G92</f>
        <v>11299727.01</v>
      </c>
    </row>
    <row r="89" spans="1:7" ht="33.75" x14ac:dyDescent="0.25">
      <c r="A89" s="7" t="s">
        <v>87</v>
      </c>
      <c r="B89" s="27" t="s">
        <v>50</v>
      </c>
      <c r="C89" s="15" t="s">
        <v>115</v>
      </c>
      <c r="D89" s="15">
        <v>100</v>
      </c>
      <c r="E89" s="17" t="s">
        <v>11</v>
      </c>
      <c r="F89" s="52">
        <v>7900000</v>
      </c>
      <c r="G89" s="52">
        <v>8000000</v>
      </c>
    </row>
    <row r="90" spans="1:7" x14ac:dyDescent="0.25">
      <c r="A90" s="7" t="s">
        <v>87</v>
      </c>
      <c r="B90" s="27" t="s">
        <v>50</v>
      </c>
      <c r="C90" s="15" t="s">
        <v>115</v>
      </c>
      <c r="D90" s="15">
        <v>200</v>
      </c>
      <c r="E90" s="17" t="s">
        <v>17</v>
      </c>
      <c r="F90" s="52">
        <v>3634106.01</v>
      </c>
      <c r="G90" s="52">
        <v>2974727.01</v>
      </c>
    </row>
    <row r="91" spans="1:7" x14ac:dyDescent="0.25">
      <c r="A91" s="7" t="s">
        <v>87</v>
      </c>
      <c r="B91" s="27" t="s">
        <v>50</v>
      </c>
      <c r="C91" s="15" t="s">
        <v>115</v>
      </c>
      <c r="D91" s="15">
        <v>800</v>
      </c>
      <c r="E91" s="17" t="s">
        <v>18</v>
      </c>
      <c r="F91" s="52">
        <v>50000</v>
      </c>
      <c r="G91" s="52">
        <f>20000+4000+1000</f>
        <v>25000</v>
      </c>
    </row>
    <row r="92" spans="1:7" x14ac:dyDescent="0.25">
      <c r="A92" s="7" t="s">
        <v>87</v>
      </c>
      <c r="B92" s="27" t="s">
        <v>50</v>
      </c>
      <c r="C92" s="31" t="s">
        <v>156</v>
      </c>
      <c r="D92" s="31">
        <v>200</v>
      </c>
      <c r="E92" s="17" t="s">
        <v>17</v>
      </c>
      <c r="F92" s="52">
        <v>200000</v>
      </c>
      <c r="G92" s="52">
        <v>300000</v>
      </c>
    </row>
    <row r="93" spans="1:7" x14ac:dyDescent="0.25">
      <c r="A93" s="7" t="s">
        <v>87</v>
      </c>
      <c r="B93" s="32" t="s">
        <v>52</v>
      </c>
      <c r="C93" s="33"/>
      <c r="D93" s="33"/>
      <c r="E93" s="10" t="s">
        <v>53</v>
      </c>
      <c r="F93" s="54">
        <f t="shared" ref="F93:G94" si="5">F94</f>
        <v>220000</v>
      </c>
      <c r="G93" s="54">
        <f t="shared" si="5"/>
        <v>230000</v>
      </c>
    </row>
    <row r="94" spans="1:7" x14ac:dyDescent="0.25">
      <c r="A94" s="7" t="s">
        <v>87</v>
      </c>
      <c r="B94" s="30" t="s">
        <v>54</v>
      </c>
      <c r="C94" s="15"/>
      <c r="D94" s="15"/>
      <c r="E94" s="26" t="s">
        <v>155</v>
      </c>
      <c r="F94" s="54">
        <f t="shared" si="5"/>
        <v>220000</v>
      </c>
      <c r="G94" s="54">
        <f t="shared" si="5"/>
        <v>230000</v>
      </c>
    </row>
    <row r="95" spans="1:7" x14ac:dyDescent="0.25">
      <c r="A95" s="7" t="s">
        <v>87</v>
      </c>
      <c r="B95" s="34" t="s">
        <v>54</v>
      </c>
      <c r="C95" s="15" t="s">
        <v>116</v>
      </c>
      <c r="D95" s="31"/>
      <c r="E95" s="13" t="s">
        <v>117</v>
      </c>
      <c r="F95" s="52">
        <f>F96</f>
        <v>220000</v>
      </c>
      <c r="G95" s="52">
        <f>G96</f>
        <v>230000</v>
      </c>
    </row>
    <row r="96" spans="1:7" x14ac:dyDescent="0.25">
      <c r="A96" s="7" t="s">
        <v>87</v>
      </c>
      <c r="B96" s="34" t="s">
        <v>54</v>
      </c>
      <c r="C96" s="15" t="s">
        <v>116</v>
      </c>
      <c r="D96" s="15">
        <v>200</v>
      </c>
      <c r="E96" s="17" t="s">
        <v>17</v>
      </c>
      <c r="F96" s="53">
        <v>220000</v>
      </c>
      <c r="G96" s="53">
        <v>230000</v>
      </c>
    </row>
    <row r="97" spans="1:7" x14ac:dyDescent="0.25">
      <c r="A97" s="7" t="s">
        <v>87</v>
      </c>
      <c r="B97" s="32" t="s">
        <v>55</v>
      </c>
      <c r="C97" s="33"/>
      <c r="D97" s="33"/>
      <c r="E97" s="10" t="s">
        <v>56</v>
      </c>
      <c r="F97" s="50">
        <f>F98</f>
        <v>0</v>
      </c>
      <c r="G97" s="50">
        <f>G98</f>
        <v>0</v>
      </c>
    </row>
    <row r="98" spans="1:7" x14ac:dyDescent="0.25">
      <c r="A98" s="7" t="s">
        <v>87</v>
      </c>
      <c r="B98" s="30" t="s">
        <v>57</v>
      </c>
      <c r="C98" s="35"/>
      <c r="D98" s="35"/>
      <c r="E98" s="26" t="s">
        <v>58</v>
      </c>
      <c r="F98" s="54">
        <f>F99+F105+F107</f>
        <v>0</v>
      </c>
      <c r="G98" s="54">
        <f>G99+G105+G107</f>
        <v>0</v>
      </c>
    </row>
    <row r="99" spans="1:7" x14ac:dyDescent="0.25">
      <c r="A99" s="7" t="s">
        <v>87</v>
      </c>
      <c r="B99" s="34" t="s">
        <v>57</v>
      </c>
      <c r="C99" s="15" t="s">
        <v>118</v>
      </c>
      <c r="D99" s="15"/>
      <c r="E99" s="17" t="s">
        <v>119</v>
      </c>
      <c r="F99" s="52">
        <f>F100+F101+F102+F103+F104</f>
        <v>0</v>
      </c>
      <c r="G99" s="52">
        <f>G100+G101+G102+G103+G104</f>
        <v>0</v>
      </c>
    </row>
    <row r="100" spans="1:7" ht="33.75" x14ac:dyDescent="0.25">
      <c r="A100" s="7" t="s">
        <v>87</v>
      </c>
      <c r="B100" s="34" t="s">
        <v>57</v>
      </c>
      <c r="C100" s="15" t="s">
        <v>118</v>
      </c>
      <c r="D100" s="15">
        <v>100</v>
      </c>
      <c r="E100" s="17" t="s">
        <v>11</v>
      </c>
      <c r="F100" s="52">
        <v>0</v>
      </c>
      <c r="G100" s="52">
        <v>0</v>
      </c>
    </row>
    <row r="101" spans="1:7" x14ac:dyDescent="0.25">
      <c r="A101" s="7" t="s">
        <v>87</v>
      </c>
      <c r="B101" s="34" t="s">
        <v>57</v>
      </c>
      <c r="C101" s="15" t="s">
        <v>118</v>
      </c>
      <c r="D101" s="15">
        <v>200</v>
      </c>
      <c r="E101" s="17" t="s">
        <v>17</v>
      </c>
      <c r="F101" s="53">
        <v>0</v>
      </c>
      <c r="G101" s="53">
        <v>0</v>
      </c>
    </row>
    <row r="102" spans="1:7" x14ac:dyDescent="0.25">
      <c r="A102" s="7" t="s">
        <v>87</v>
      </c>
      <c r="B102" s="34" t="s">
        <v>57</v>
      </c>
      <c r="C102" s="15" t="s">
        <v>118</v>
      </c>
      <c r="D102" s="15">
        <v>300</v>
      </c>
      <c r="E102" s="17" t="s">
        <v>64</v>
      </c>
      <c r="F102" s="53">
        <v>0</v>
      </c>
      <c r="G102" s="53">
        <v>0</v>
      </c>
    </row>
    <row r="103" spans="1:7" x14ac:dyDescent="0.25">
      <c r="A103" s="7" t="s">
        <v>87</v>
      </c>
      <c r="B103" s="34" t="s">
        <v>57</v>
      </c>
      <c r="C103" s="15" t="s">
        <v>118</v>
      </c>
      <c r="D103" s="15">
        <v>500</v>
      </c>
      <c r="E103" s="43" t="s">
        <v>21</v>
      </c>
      <c r="F103" s="53">
        <v>0</v>
      </c>
      <c r="G103" s="53">
        <v>0</v>
      </c>
    </row>
    <row r="104" spans="1:7" x14ac:dyDescent="0.25">
      <c r="A104" s="7" t="s">
        <v>87</v>
      </c>
      <c r="B104" s="34" t="s">
        <v>57</v>
      </c>
      <c r="C104" s="15" t="s">
        <v>118</v>
      </c>
      <c r="D104" s="15">
        <v>800</v>
      </c>
      <c r="E104" s="17" t="s">
        <v>18</v>
      </c>
      <c r="F104" s="53">
        <v>0</v>
      </c>
      <c r="G104" s="53">
        <v>0</v>
      </c>
    </row>
    <row r="105" spans="1:7" ht="22.5" x14ac:dyDescent="0.25">
      <c r="A105" s="7" t="s">
        <v>87</v>
      </c>
      <c r="B105" s="34" t="s">
        <v>57</v>
      </c>
      <c r="C105" s="15" t="s">
        <v>120</v>
      </c>
      <c r="D105" s="15"/>
      <c r="E105" s="17" t="s">
        <v>121</v>
      </c>
      <c r="F105" s="53">
        <f>F106</f>
        <v>0</v>
      </c>
      <c r="G105" s="53">
        <f>G106</f>
        <v>0</v>
      </c>
    </row>
    <row r="106" spans="1:7" x14ac:dyDescent="0.25">
      <c r="A106" s="7" t="s">
        <v>87</v>
      </c>
      <c r="B106" s="34" t="s">
        <v>57</v>
      </c>
      <c r="C106" s="15" t="s">
        <v>120</v>
      </c>
      <c r="D106" s="15">
        <v>200</v>
      </c>
      <c r="E106" s="17" t="s">
        <v>17</v>
      </c>
      <c r="F106" s="53">
        <v>0</v>
      </c>
      <c r="G106" s="53">
        <v>0</v>
      </c>
    </row>
    <row r="107" spans="1:7" ht="22.5" x14ac:dyDescent="0.25">
      <c r="A107" s="7" t="s">
        <v>87</v>
      </c>
      <c r="B107" s="34" t="s">
        <v>57</v>
      </c>
      <c r="C107" s="15" t="s">
        <v>122</v>
      </c>
      <c r="D107" s="15"/>
      <c r="E107" s="17" t="s">
        <v>123</v>
      </c>
      <c r="F107" s="52">
        <f>F108</f>
        <v>0</v>
      </c>
      <c r="G107" s="52">
        <f>G108</f>
        <v>0</v>
      </c>
    </row>
    <row r="108" spans="1:7" x14ac:dyDescent="0.25">
      <c r="A108" s="7" t="s">
        <v>87</v>
      </c>
      <c r="B108" s="34" t="s">
        <v>57</v>
      </c>
      <c r="C108" s="15" t="s">
        <v>122</v>
      </c>
      <c r="D108" s="15">
        <v>200</v>
      </c>
      <c r="E108" s="17" t="s">
        <v>17</v>
      </c>
      <c r="F108" s="53">
        <v>0</v>
      </c>
      <c r="G108" s="53">
        <v>0</v>
      </c>
    </row>
    <row r="109" spans="1:7" x14ac:dyDescent="0.25">
      <c r="A109" s="7" t="s">
        <v>87</v>
      </c>
      <c r="B109" s="32" t="s">
        <v>60</v>
      </c>
      <c r="C109" s="33"/>
      <c r="D109" s="33"/>
      <c r="E109" s="10" t="s">
        <v>61</v>
      </c>
      <c r="F109" s="57">
        <f>F110+F113</f>
        <v>1694000</v>
      </c>
      <c r="G109" s="57">
        <f>G110+G113</f>
        <v>1690000</v>
      </c>
    </row>
    <row r="110" spans="1:7" x14ac:dyDescent="0.25">
      <c r="A110" s="7" t="s">
        <v>87</v>
      </c>
      <c r="B110" s="30" t="s">
        <v>62</v>
      </c>
      <c r="C110" s="15"/>
      <c r="D110" s="15"/>
      <c r="E110" s="26" t="s">
        <v>63</v>
      </c>
      <c r="F110" s="54">
        <f>F111</f>
        <v>180000</v>
      </c>
      <c r="G110" s="54">
        <f>G111</f>
        <v>180000</v>
      </c>
    </row>
    <row r="111" spans="1:7" ht="22.5" x14ac:dyDescent="0.25">
      <c r="A111" s="7" t="s">
        <v>87</v>
      </c>
      <c r="B111" s="34" t="s">
        <v>62</v>
      </c>
      <c r="C111" s="15" t="s">
        <v>124</v>
      </c>
      <c r="D111" s="15"/>
      <c r="E111" s="17" t="s">
        <v>125</v>
      </c>
      <c r="F111" s="52">
        <f>F112</f>
        <v>180000</v>
      </c>
      <c r="G111" s="52">
        <f>G112</f>
        <v>180000</v>
      </c>
    </row>
    <row r="112" spans="1:7" x14ac:dyDescent="0.25">
      <c r="A112" s="7" t="s">
        <v>87</v>
      </c>
      <c r="B112" s="34" t="s">
        <v>62</v>
      </c>
      <c r="C112" s="15" t="s">
        <v>124</v>
      </c>
      <c r="D112" s="15">
        <v>300</v>
      </c>
      <c r="E112" s="42" t="s">
        <v>64</v>
      </c>
      <c r="F112" s="53">
        <v>180000</v>
      </c>
      <c r="G112" s="53">
        <v>180000</v>
      </c>
    </row>
    <row r="113" spans="1:7" x14ac:dyDescent="0.25">
      <c r="A113" s="36" t="s">
        <v>87</v>
      </c>
      <c r="B113" s="30" t="s">
        <v>65</v>
      </c>
      <c r="C113" s="44"/>
      <c r="D113" s="44"/>
      <c r="E113" s="45" t="s">
        <v>66</v>
      </c>
      <c r="F113" s="54">
        <f>F116+F122+F124+F118</f>
        <v>1514000</v>
      </c>
      <c r="G113" s="54">
        <f>G116+G122+G124+G118</f>
        <v>1510000</v>
      </c>
    </row>
    <row r="114" spans="1:7" ht="22.5" x14ac:dyDescent="0.25">
      <c r="A114" s="7" t="s">
        <v>87</v>
      </c>
      <c r="B114" s="34" t="s">
        <v>65</v>
      </c>
      <c r="C114" s="15" t="s">
        <v>67</v>
      </c>
      <c r="D114" s="15"/>
      <c r="E114" s="17" t="s">
        <v>68</v>
      </c>
      <c r="F114" s="53"/>
      <c r="G114" s="53"/>
    </row>
    <row r="115" spans="1:7" ht="22.5" x14ac:dyDescent="0.25">
      <c r="A115" s="7" t="s">
        <v>87</v>
      </c>
      <c r="B115" s="34" t="s">
        <v>65</v>
      </c>
      <c r="C115" s="15" t="s">
        <v>69</v>
      </c>
      <c r="D115" s="15"/>
      <c r="E115" s="17" t="s">
        <v>70</v>
      </c>
      <c r="F115" s="53"/>
      <c r="G115" s="53"/>
    </row>
    <row r="116" spans="1:7" ht="22.5" x14ac:dyDescent="0.25">
      <c r="A116" s="7" t="s">
        <v>87</v>
      </c>
      <c r="B116" s="34" t="s">
        <v>65</v>
      </c>
      <c r="C116" s="15" t="s">
        <v>71</v>
      </c>
      <c r="D116" s="15">
        <v>300</v>
      </c>
      <c r="E116" s="17" t="s">
        <v>126</v>
      </c>
      <c r="F116" s="53">
        <v>1000000</v>
      </c>
      <c r="G116" s="53">
        <v>1000000</v>
      </c>
    </row>
    <row r="117" spans="1:7" x14ac:dyDescent="0.25">
      <c r="A117" s="7" t="s">
        <v>87</v>
      </c>
      <c r="B117" s="34" t="s">
        <v>65</v>
      </c>
      <c r="C117" s="15" t="s">
        <v>71</v>
      </c>
      <c r="D117" s="31">
        <v>300</v>
      </c>
      <c r="E117" s="42" t="s">
        <v>64</v>
      </c>
      <c r="F117" s="53">
        <v>0</v>
      </c>
      <c r="G117" s="53">
        <v>0</v>
      </c>
    </row>
    <row r="118" spans="1:7" ht="24" x14ac:dyDescent="0.25">
      <c r="A118" s="7" t="s">
        <v>87</v>
      </c>
      <c r="B118" s="34" t="s">
        <v>65</v>
      </c>
      <c r="C118" s="31" t="s">
        <v>159</v>
      </c>
      <c r="D118" s="31"/>
      <c r="E118" s="42" t="s">
        <v>160</v>
      </c>
      <c r="F118" s="53">
        <f>F120</f>
        <v>24000</v>
      </c>
      <c r="G118" s="53">
        <f>G120</f>
        <v>20000</v>
      </c>
    </row>
    <row r="119" spans="1:7" ht="24" x14ac:dyDescent="0.25">
      <c r="A119" s="7" t="s">
        <v>87</v>
      </c>
      <c r="B119" s="34" t="s">
        <v>65</v>
      </c>
      <c r="C119" s="31" t="s">
        <v>161</v>
      </c>
      <c r="D119" s="31"/>
      <c r="E119" s="42" t="s">
        <v>162</v>
      </c>
      <c r="F119" s="53"/>
      <c r="G119" s="53"/>
    </row>
    <row r="120" spans="1:7" ht="24" x14ac:dyDescent="0.25">
      <c r="A120" s="7" t="s">
        <v>87</v>
      </c>
      <c r="B120" s="34" t="s">
        <v>65</v>
      </c>
      <c r="C120" s="31" t="s">
        <v>163</v>
      </c>
      <c r="D120" s="31"/>
      <c r="E120" s="42" t="s">
        <v>164</v>
      </c>
      <c r="F120" s="53">
        <v>24000</v>
      </c>
      <c r="G120" s="53">
        <v>20000</v>
      </c>
    </row>
    <row r="121" spans="1:7" x14ac:dyDescent="0.25">
      <c r="A121" s="7" t="s">
        <v>87</v>
      </c>
      <c r="B121" s="34" t="s">
        <v>65</v>
      </c>
      <c r="C121" s="31" t="s">
        <v>163</v>
      </c>
      <c r="D121" s="31">
        <v>300</v>
      </c>
      <c r="E121" s="42" t="s">
        <v>64</v>
      </c>
      <c r="F121" s="53">
        <v>24000</v>
      </c>
      <c r="G121" s="53">
        <v>20000</v>
      </c>
    </row>
    <row r="122" spans="1:7" x14ac:dyDescent="0.25">
      <c r="A122" s="7" t="s">
        <v>87</v>
      </c>
      <c r="B122" s="34" t="s">
        <v>65</v>
      </c>
      <c r="C122" s="31" t="s">
        <v>127</v>
      </c>
      <c r="D122" s="31"/>
      <c r="E122" s="17" t="s">
        <v>59</v>
      </c>
      <c r="F122" s="53">
        <f>F123</f>
        <v>440000</v>
      </c>
      <c r="G122" s="53">
        <f>G123</f>
        <v>440000</v>
      </c>
    </row>
    <row r="123" spans="1:7" x14ac:dyDescent="0.25">
      <c r="A123" s="7" t="s">
        <v>87</v>
      </c>
      <c r="B123" s="34" t="s">
        <v>65</v>
      </c>
      <c r="C123" s="31" t="s">
        <v>127</v>
      </c>
      <c r="D123" s="15">
        <v>200</v>
      </c>
      <c r="E123" s="17" t="s">
        <v>17</v>
      </c>
      <c r="F123" s="53">
        <v>440000</v>
      </c>
      <c r="G123" s="53">
        <v>440000</v>
      </c>
    </row>
    <row r="124" spans="1:7" x14ac:dyDescent="0.25">
      <c r="A124" s="7" t="s">
        <v>87</v>
      </c>
      <c r="B124" s="34" t="s">
        <v>65</v>
      </c>
      <c r="C124" s="31" t="s">
        <v>129</v>
      </c>
      <c r="D124" s="31"/>
      <c r="E124" s="17" t="s">
        <v>128</v>
      </c>
      <c r="F124" s="53">
        <f>F125</f>
        <v>50000</v>
      </c>
      <c r="G124" s="53">
        <f>G125</f>
        <v>50000</v>
      </c>
    </row>
    <row r="125" spans="1:7" x14ac:dyDescent="0.25">
      <c r="A125" s="7" t="s">
        <v>87</v>
      </c>
      <c r="B125" s="34" t="s">
        <v>65</v>
      </c>
      <c r="C125" s="31" t="s">
        <v>129</v>
      </c>
      <c r="D125" s="31">
        <v>300</v>
      </c>
      <c r="E125" s="17" t="s">
        <v>64</v>
      </c>
      <c r="F125" s="53">
        <v>50000</v>
      </c>
      <c r="G125" s="53">
        <v>50000</v>
      </c>
    </row>
    <row r="126" spans="1:7" x14ac:dyDescent="0.25">
      <c r="A126" s="7" t="s">
        <v>87</v>
      </c>
      <c r="B126" s="32" t="s">
        <v>72</v>
      </c>
      <c r="C126" s="33"/>
      <c r="D126" s="33"/>
      <c r="E126" s="10" t="s">
        <v>73</v>
      </c>
      <c r="F126" s="50">
        <f t="shared" ref="F126:G126" si="6">SUM(F127)</f>
        <v>300000</v>
      </c>
      <c r="G126" s="50">
        <f t="shared" si="6"/>
        <v>300000</v>
      </c>
    </row>
    <row r="127" spans="1:7" x14ac:dyDescent="0.25">
      <c r="A127" s="7" t="s">
        <v>87</v>
      </c>
      <c r="B127" s="36" t="s">
        <v>74</v>
      </c>
      <c r="C127" s="37"/>
      <c r="D127" s="37"/>
      <c r="E127" s="26" t="s">
        <v>75</v>
      </c>
      <c r="F127" s="54">
        <f t="shared" ref="F127" si="7">F128+F130</f>
        <v>300000</v>
      </c>
      <c r="G127" s="54">
        <f t="shared" ref="G127" si="8">G128+G130</f>
        <v>300000</v>
      </c>
    </row>
    <row r="128" spans="1:7" ht="22.5" x14ac:dyDescent="0.25">
      <c r="A128" s="7" t="s">
        <v>87</v>
      </c>
      <c r="B128" s="38" t="s">
        <v>74</v>
      </c>
      <c r="C128" s="15" t="s">
        <v>130</v>
      </c>
      <c r="D128" s="15"/>
      <c r="E128" s="17" t="s">
        <v>131</v>
      </c>
      <c r="F128" s="53">
        <f>F129</f>
        <v>250000</v>
      </c>
      <c r="G128" s="53">
        <f>G129</f>
        <v>250000</v>
      </c>
    </row>
    <row r="129" spans="1:7" x14ac:dyDescent="0.25">
      <c r="A129" s="7" t="s">
        <v>87</v>
      </c>
      <c r="B129" s="38"/>
      <c r="C129" s="15" t="s">
        <v>130</v>
      </c>
      <c r="D129" s="15">
        <v>200</v>
      </c>
      <c r="E129" s="17" t="s">
        <v>17</v>
      </c>
      <c r="F129" s="53">
        <v>250000</v>
      </c>
      <c r="G129" s="53">
        <v>250000</v>
      </c>
    </row>
    <row r="130" spans="1:7" ht="22.5" x14ac:dyDescent="0.25">
      <c r="A130" s="7" t="s">
        <v>87</v>
      </c>
      <c r="B130" s="38" t="s">
        <v>74</v>
      </c>
      <c r="C130" s="15" t="s">
        <v>132</v>
      </c>
      <c r="D130" s="15"/>
      <c r="E130" s="17" t="s">
        <v>133</v>
      </c>
      <c r="F130" s="52">
        <f>F131</f>
        <v>50000</v>
      </c>
      <c r="G130" s="52">
        <f>G131</f>
        <v>50000</v>
      </c>
    </row>
    <row r="131" spans="1:7" x14ac:dyDescent="0.25">
      <c r="A131" s="7" t="s">
        <v>87</v>
      </c>
      <c r="B131" s="38" t="s">
        <v>74</v>
      </c>
      <c r="C131" s="15" t="s">
        <v>132</v>
      </c>
      <c r="D131" s="15">
        <v>200</v>
      </c>
      <c r="E131" s="17" t="s">
        <v>17</v>
      </c>
      <c r="F131" s="53">
        <v>50000</v>
      </c>
      <c r="G131" s="53">
        <v>50000</v>
      </c>
    </row>
    <row r="132" spans="1:7" x14ac:dyDescent="0.25">
      <c r="A132" s="82" t="s">
        <v>143</v>
      </c>
      <c r="B132" s="83"/>
      <c r="C132" s="83"/>
      <c r="D132" s="83"/>
      <c r="E132" s="84"/>
      <c r="F132" s="53">
        <v>1800000</v>
      </c>
      <c r="G132" s="52">
        <v>2200000</v>
      </c>
    </row>
    <row r="133" spans="1:7" x14ac:dyDescent="0.25">
      <c r="A133" s="8"/>
      <c r="B133" s="11"/>
      <c r="C133" s="21"/>
      <c r="D133" s="21"/>
      <c r="E133" s="22" t="s">
        <v>76</v>
      </c>
      <c r="F133" s="54">
        <f>F11+F41+F45+F55+F68+F93+F97+F109+F126+F132</f>
        <v>43024358</v>
      </c>
      <c r="G133" s="54">
        <f>G11+G41+G45+G55+G68+G93+G97+G109+G126+G132</f>
        <v>44672668</v>
      </c>
    </row>
    <row r="134" spans="1:7" x14ac:dyDescent="0.25">
      <c r="A134" s="8"/>
      <c r="B134" s="63"/>
      <c r="C134" s="63"/>
      <c r="D134" s="63"/>
      <c r="E134" s="65" t="s">
        <v>77</v>
      </c>
      <c r="F134" s="66">
        <v>0</v>
      </c>
      <c r="G134" s="66">
        <v>0</v>
      </c>
    </row>
    <row r="135" spans="1:7" x14ac:dyDescent="0.25">
      <c r="A135" s="2"/>
      <c r="B135" s="60"/>
      <c r="C135" s="60"/>
      <c r="D135" s="60"/>
      <c r="E135" s="3"/>
      <c r="F135" s="4"/>
      <c r="G135" s="4"/>
    </row>
    <row r="136" spans="1:7" x14ac:dyDescent="0.25">
      <c r="A136" s="2"/>
      <c r="B136" s="2"/>
      <c r="C136" s="2"/>
      <c r="D136" s="2"/>
      <c r="E136" s="2"/>
      <c r="F136" s="46"/>
      <c r="G136" s="46"/>
    </row>
    <row r="137" spans="1:7" x14ac:dyDescent="0.25">
      <c r="A137" s="2"/>
      <c r="B137" s="2"/>
      <c r="C137" s="2"/>
      <c r="D137" s="2"/>
      <c r="E137" s="2"/>
      <c r="F137" s="46"/>
      <c r="G137" s="46"/>
    </row>
  </sheetData>
  <mergeCells count="13">
    <mergeCell ref="A132:E132"/>
    <mergeCell ref="A7:A8"/>
    <mergeCell ref="B7:B8"/>
    <mergeCell ref="C7:C8"/>
    <mergeCell ref="D7:D8"/>
    <mergeCell ref="E7:E8"/>
    <mergeCell ref="B10:E10"/>
    <mergeCell ref="F7:F8"/>
    <mergeCell ref="G7:G8"/>
    <mergeCell ref="F1:G2"/>
    <mergeCell ref="B3:G3"/>
    <mergeCell ref="B4:G4"/>
    <mergeCell ref="B5:G5"/>
  </mergeCells>
  <printOptions horizontalCentered="1"/>
  <pageMargins left="0.19685039370078741" right="0.19685039370078741" top="0.35433070866141736" bottom="0.15748031496062992" header="0.31496062992125984" footer="0.31496062992125984"/>
  <pageSetup paperSize="9" scale="85" orientation="landscape" verticalDpi="0" r:id="rId1"/>
  <rowBreaks count="3" manualBreakCount="3">
    <brk id="30" max="16383" man="1"/>
    <brk id="63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2021-2022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2019-11-22T11:10:49Z</dcterms:modified>
</cp:coreProperties>
</file>